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cdec365-my.sharepoint.com/personal/marcelo_rubio_coordinador_cl/Documents/01.- Transferencia Energía/05.- Cadena de Pagos &amp; Garantias/2022-H2/"/>
    </mc:Choice>
  </mc:AlternateContent>
  <xr:revisionPtr revIDLastSave="75" documentId="8_{FAF04547-D479-4C29-8555-10CB9691A0E5}" xr6:coauthVersionLast="47" xr6:coauthVersionMax="47" xr10:uidLastSave="{43CF562B-4BA8-41CE-A5FF-14100000E85E}"/>
  <bookViews>
    <workbookView xWindow="28680" yWindow="-120" windowWidth="29040" windowHeight="17790" tabRatio="592" xr2:uid="{6856579E-9898-493E-BD3A-D9F60EE9BFD1}"/>
  </bookViews>
  <sheets>
    <sheet name="Detalle Obs." sheetId="1" r:id="rId1"/>
    <sheet name="Resumen" sheetId="3" r:id="rId2"/>
  </sheets>
  <externalReferences>
    <externalReference r:id="rId3"/>
  </externalReferences>
  <definedNames>
    <definedName name="_xlnm._FilterDatabase" localSheetId="0" hidden="1">'Detalle Obs.'!$A$1:$H$28</definedName>
    <definedName name="_xlnm._FilterDatabase" localSheetId="1" hidden="1">Resumen!$B$3:$G$30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5" i="1"/>
  <c r="A4" i="1"/>
  <c r="E18" i="1"/>
  <c r="D18" i="1"/>
  <c r="G12" i="3" l="1"/>
  <c r="G20" i="3"/>
  <c r="F30" i="3"/>
  <c r="E30" i="3"/>
  <c r="F29" i="3"/>
  <c r="E29" i="3"/>
  <c r="F28" i="3"/>
  <c r="E28" i="3"/>
  <c r="F27" i="3"/>
  <c r="E27" i="3"/>
  <c r="F26" i="3"/>
  <c r="E26" i="3"/>
  <c r="F25" i="3"/>
  <c r="E25" i="3"/>
  <c r="F24" i="3"/>
  <c r="E24" i="3"/>
  <c r="F23" i="3"/>
  <c r="E23" i="3"/>
  <c r="F21" i="3"/>
  <c r="E21" i="3"/>
  <c r="F20" i="3"/>
  <c r="E20" i="3"/>
  <c r="F19" i="3"/>
  <c r="E19" i="3"/>
  <c r="F18" i="3"/>
  <c r="E18" i="3"/>
  <c r="F16" i="3"/>
  <c r="E16" i="3"/>
  <c r="F15" i="3"/>
  <c r="E15" i="3"/>
  <c r="F14" i="3"/>
  <c r="E14" i="3"/>
  <c r="F13" i="3"/>
  <c r="E13" i="3"/>
  <c r="F12" i="3"/>
  <c r="E12" i="3"/>
  <c r="F11" i="3"/>
  <c r="E11" i="3"/>
  <c r="F10" i="3"/>
  <c r="E10" i="3"/>
  <c r="F9" i="3"/>
  <c r="E9" i="3"/>
  <c r="F8" i="3"/>
  <c r="E8" i="3"/>
  <c r="F7" i="3"/>
  <c r="E7" i="3"/>
  <c r="F6" i="3"/>
  <c r="E6" i="3"/>
  <c r="F5" i="3"/>
  <c r="E5" i="3"/>
  <c r="F4" i="3"/>
  <c r="E4" i="3"/>
  <c r="B6" i="3" l="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G22" i="3"/>
  <c r="E22" i="3"/>
  <c r="E31" i="3" s="1"/>
  <c r="G30" i="3"/>
  <c r="G29" i="3"/>
  <c r="G28" i="3"/>
  <c r="G27" i="3"/>
  <c r="G26" i="3"/>
  <c r="G25" i="3"/>
  <c r="G24" i="3"/>
  <c r="G23" i="3"/>
  <c r="G21" i="3"/>
  <c r="B5" i="3"/>
  <c r="G19" i="3"/>
  <c r="G18" i="3"/>
  <c r="G17" i="3"/>
  <c r="G16" i="3"/>
  <c r="G15" i="3"/>
  <c r="G14" i="3"/>
  <c r="G13" i="3"/>
  <c r="G11" i="3"/>
  <c r="G10" i="3"/>
  <c r="G9" i="3"/>
  <c r="G8" i="3"/>
  <c r="G7" i="3"/>
  <c r="G6" i="3"/>
  <c r="G5" i="3"/>
  <c r="G4" i="3"/>
  <c r="A3" i="1" l="1"/>
  <c r="F22" i="3" l="1"/>
  <c r="F31" i="3" s="1"/>
</calcChain>
</file>

<file path=xl/sharedStrings.xml><?xml version="1.0" encoding="utf-8"?>
<sst xmlns="http://schemas.openxmlformats.org/spreadsheetml/2006/main" count="184" uniqueCount="98">
  <si>
    <t>Correlativo</t>
  </si>
  <si>
    <t>Empresa</t>
  </si>
  <si>
    <t>Observación</t>
  </si>
  <si>
    <t>DE02327-22</t>
  </si>
  <si>
    <t>Aguas del Melado</t>
  </si>
  <si>
    <t>En el cálculo de determinación de boletas de garantía del año 2022, la empresa Aguas del Melado está apareciendo con 734.854 USD a ser cubiertos con estos instrumentos. Esto es incorrecto, debido a que Aguas del Melado tiene un contrato de compraventa con Aes Andes por el 100% de la energía generada y no posee retiros. Por lo que independiente de la hidrología considerada, la energía inyectada por la Central será la misma que la energía transferida por el contrato de compraventa. Además, el punto de inyección es el mismo que él de la compraventa, por lo que el CMg es el mismo. Por tanto, la valorización de las inyecciones y de la compraventa es la misma. Razón por la cual Aguas del Melado no puede ser deficitaria.</t>
  </si>
  <si>
    <t>DE02324-22</t>
  </si>
  <si>
    <t>En relación con el cálculo de garantías del mercado de corto plazo informado por usted en la carta correlativo “DE 01960-22”, solicito a usted la entrega de los antecedentes utilizados en el cálculo de los retiros de mi representada.
En la versión preliminar del cálculo anteriormente informada el pasado 01 de marzo, se realizó una subestimación de los retiros de mi representada, específicamente en el retiro de clave “MASISACANM”. Se ha solicitado dicha corrección a través de la plataforma de mercado (O2022-0006254), no obstante, a la fecha dicha observación no cuenta con una respuesta de usted en la plataforma.
La observación mencionada solicita la modificación del retiro “MASISACANM”, el cual se encontraba modelado con un consumo de 1.882 MWh cuando realmente debería ser de 27.549 MWh, lo cual se complementó con el perfil real horario del retiro en el año 2021. La estimación de las otras dos (2) claves de retiro que suministra Neomas no fue observada dado que son concordantes a la historia de consumos del cliente.
Adicionalmente, en la versión definitiva del cálculo publicada el 28 de abril, se asignan retiros por aproximadamente 79.019 MWh-año, esta situación no es concordante con los retiros históricos de Neomas, que no han superado los 72.938 MWh-año, por lo que los valores utilizados en el cálculo definitivo no son representativos de la situación actual de contratación de Neomas.
En base a lo anterior, solicito a usted la corrección del cálculo para que los retiros reflejen la situación real de contratación de Neomas, y que adicionalmente usted pueda entregar a través de su sitio web el resto de los antecedentes que permiten la trazabilidad del cálculo, al igual que en la versión preliminar.</t>
  </si>
  <si>
    <t>Neomas</t>
  </si>
  <si>
    <t>DE02313-22</t>
  </si>
  <si>
    <t>1. Eólica Monte Redondo:
Desde el 01-ene-22 finalizó un contrato de suministro entre CGE_S y MONTE REDONDO, quedando en 2022 un nivel de retiro aproximado del 33% de los montos suministrados a dicha empresa distribuidora durante 2021. Actualmente Monte Redondo se encuentra retirando mensualmente del orden 5 GWh por CGE_S. Lo anterior se puede constatar con los balances reales mensuales de enero, febrero y marzo 2022.
Al respecto, se solicita modelar y corregir el retiro según lo indicado.
2. Inversiones Hornitos:
Desde enero de 2022 Inversiones Hornitos no tiene retiros en el balance de transferencias de energía, por lo que conceptualmente no le corresponde presentar boletas de garantías en su calidad de excedentario en el mercado spot de energía.
Del análisis efectuado se constata que el contrato de compraventa físico de suministro de energía entre Inversiones Hornitos y ENGIE se encuentra duplicado en plantilla “Garantias-determinadas-para-el-ano-2022_Definitivo”, provocando que Hornitos quede deficitario. Al respecto cabe señalar que según lo informado al Coordinador, el contrato de compraventa entre Inversiones Hornitos y ENGIE es por toda la energía que genere la central Hornitos.
Al respecto, se solicita modelar y corregir contrato de compraventa entre generadores según lo indicado.</t>
  </si>
  <si>
    <t>DE02267-22</t>
  </si>
  <si>
    <t>Hidroeléctrica Allipén</t>
  </si>
  <si>
    <t>Mediante la presente, solicitamos a usted corregir el calculo de las garantias para el periodo 2022, debido a que considera que mi representada aún mantiene contrato con EFE, siendo que este término el 2021.
Dado que mi representada,no tiene ningun contrato vigente desde enero 2022, no paga garantias por este periodo, tal como esta establecido en la NT. Observacion que fue realizada en la plataforma con el correlativo O2022-0006098 y que no fue considerada por ustedes, por lo que solicitamos corregir y eliminar la obligacion de pago de garantia de mi representada.</t>
  </si>
  <si>
    <t>Cumbres</t>
  </si>
  <si>
    <t>email</t>
  </si>
  <si>
    <t>Les escribo en referencia a la versión adjunta publicada el 29-04 sobre Garantías de Mercado de Corto Plazo 2022.
En relación a la central Cumbres, tal como había ocurrido la vez anterior (donde finalmente después de las aclaraciones se corrigió dejando la central sin garantías), se está considerando una garantía de 478 mil USD.
Como se había explicado en noviembre de 2021, las compraventas con SGA están limitadas a la inyección de la central, por lo que ésta debería quedar sin garantías.
Lo que no me queda muy claro es si este valor de garantía puede ser debido a la reliquidación del mes de marzo entre Cumbres e Hidroenersur, donde por error hubo un descuadre entre generación y compraventas.
Además, cabe mencionar que el contrato ID 20126 terminó su vigencia el 31-03-2022, por lo tanto a partir del 01-04-2022 Cumbres tiene asociado solamente el contrato ID 20094, el cual corresponde al 100% de la inyección de Cumbres.</t>
  </si>
  <si>
    <t>Estimada Lucila, buenas tardes
Junto con saludar y esperando todo marche bien, te escribimos para preguntar sobre el cálculo definitivo de Garantías 2022. En la estimación de Garantías 2022 preliminar GR Power Chile SpA no se le instruye dejar garantías, ya que se considera el contrato físico que se tiene con AELA. Sin embargo, en la estimación de Garantías 2022 versión definitiva no se considera el contrato físico con AELA, lo cual provoca entrega de garantías de GR Power Chile por USD 906.850.
Nuestra pregunta es, como es el procedimiento de observación al cálculo definitivo.</t>
  </si>
  <si>
    <t>GR Power Chile SpA</t>
  </si>
  <si>
    <t>Tecnored</t>
  </si>
  <si>
    <t>SGA</t>
  </si>
  <si>
    <t>Solicitan revisar las observaciones hechas por SGA al informe preliminar</t>
  </si>
  <si>
    <t>Tecnored tiene solo 2 clientes menores que no tienen compraventa asociada, el monto de la garantía debería ser bajo, y según la planilla publicada es de 800 MM$. Al parecer no consideraron las observaciones enviadas en relación a eliminar los retiros de los clientes Minera Cerro Negro y Aconcagua Foods (2 suministros), ambos contratos terminaron el 31.12.2021. Agradeceré revisar.</t>
  </si>
  <si>
    <t>Chungungo</t>
  </si>
  <si>
    <t>En relación al proceso comunicado en [1], por la presente solicitamos a Ud. la revisión del cálculo de garantías asociado a Chungungo S.A., contenido en el archivo “Garantias-determinadas-para-el-ano-2022_Definitivo.xlsx” del Coordinador. Lo anterior en razón de que las inyecciones de energía que fueron consideradas para la central Quilapilún son significativamente inferiores a las esperadas, resultando escenarios de evaluación en base a Balances inferiores y no representativos para dicha central.
Se hace presente que las inyecciones incluidas en el referido cálculo se encuentran en el rango de 204-208 GWh/año, mientras que lo esperado para Quilapilún (con ampliación) está en el rango de 250-260 GWh/año.
Cabe señalar que, en la versión preliminar del cálculo de garantías, Chungungo no fue considerado dentro de las empresas que debían presentar garantías, por lo cual no hubo observaciones anteriores en este sentido.</t>
  </si>
  <si>
    <t>cerro negro empezo contrato 1-01-2022 con norvind. Aconcagua foods empezo contrato 1-01-2022 con imelsa</t>
  </si>
  <si>
    <t>EFE inicia contrato con enel desde 01-01-2022</t>
  </si>
  <si>
    <t>incluir compraventa GR power - Aela</t>
  </si>
  <si>
    <t>Respuesta</t>
  </si>
  <si>
    <t>Estado</t>
  </si>
  <si>
    <t>acoger observaciones</t>
  </si>
  <si>
    <t>se deben acoger ambas</t>
  </si>
  <si>
    <t>Acogida</t>
  </si>
  <si>
    <t>No acogida</t>
  </si>
  <si>
    <t>El contrato de suministro entre Tacora Energy y el cliente libre Casa de Moneda, fue cedido de Tacora a Imelsa el 01 de marzo de 2022. Solicitamos se considere esta información ya que a partir de esa fecha Tacora Energy dejó de tener retiros.</t>
  </si>
  <si>
    <t>Tacora Energy</t>
  </si>
  <si>
    <t>AustrianSolar Chile Seis SpA es una empresa que, actualmente, participa únicamente en el mercado de
corto plazo con ventas de su producción y contratos de compraventa de energía entre empresas
generadoras. Estos últimos contratos están asociados a la venta de un porcentaje de la producción de la
planta en la misma barra de inyección. Por lo cual, no es factible que se logre visualizar un escenario de
déficit para esta empresa. Solicitamos corregir esta situación a la mayor brevedad posible.</t>
  </si>
  <si>
    <t>Austrian Solar</t>
  </si>
  <si>
    <t>DE02406-22</t>
  </si>
  <si>
    <t>Eléctrica Nueva Energía S.A., mantiene vigente hasta el 2024 un contrato entre generadores del tipo físico según art.3-21 de la NTCyO, dicho contrato cubre el 100% de los retiros de FPC, lo cual puede ser verificado por su equipo en los balances desde diciembre  2021 a la fecha, dicho contrato se encuentra cargado debidamente en la plataforma de contratos bajo el ID7159. 
El error se  observa en la hoja “compra ventas”, donde no está correctamente valorizado en ninguno de los escenarios simulados.  La inconsistencia está en la columna value_MWh_1, los valores, al parecer, están expresados en GWh y no en MWh como debería ser, eso afecta el resultado PxQ y cálculos siguientes, señalar que la transferencia entre Nueva Energía e Imelsa fluctúa entre 4700 a 5500 MWh mensuales, por tanto considerando este evidente error agradecemos corregir el valor de la columna value_MWh_1 y expresar en MWh y no GWh.</t>
  </si>
  <si>
    <t>Nueva Energía</t>
  </si>
  <si>
    <t>Cochrane</t>
  </si>
  <si>
    <t>DE02435-22</t>
  </si>
  <si>
    <t>A través de la presente y considerando la magnitud de los cambios entre la versión preliminar de las Garantías de Mercado de Corto Plazo 2022 publicada mediante la comunicación de la Ref. [1] y la versión definitiva publicada mediante la comunicación de la Ref. [2], entre los cuales se aprecia la inclusión de la solicitud de entrega de garantía de mi representada, solicito a Ud. tenga a bien considerar la publicación de una nueva versión preliminar para observaciones.
Asimismo, solicito considerar la siguiente observación a la versión publicada mediante la comunicación de la Ref. [2]:
• Para el cálculo de la entrega de garantía de mi representada, no se considera la suma de tres meses del escenario hidrológico en que se encuentra con mayor déficit, cabe destacar que en el escenario analizado solo presenta un mes en condición deficitaria. El artículo 3-65 de la NT de Coordinación y Operación indica que “El monto de tal garantía se determinará, como la suma de los tres meses del escenario hidrológico en que la empresa se encuentre con mayor déficit coincidente entre la valorización a costo marginal promedio mensual de su generación y los retiros esperados destinados a abastecer a sus contratos de suministro incluidos los contratos de compraventa antes señalados”, por lo anterior se solicita considerar los otros dos meses en que mi representada tiene el menor resultado considerando la valorización a costo marginal promedio mensual de su generación y los retiros esperados destinados a abastecer a sus contratos de suministro.</t>
  </si>
  <si>
    <t>Comentario</t>
  </si>
  <si>
    <t xml:space="preserve">Se fusionan datos de chungungo y chungungo_solar. Incluir EO de ampliacion quilapilun </t>
  </si>
  <si>
    <t>DE02356-22</t>
  </si>
  <si>
    <t>Cerro Dominador CSP S.A</t>
  </si>
  <si>
    <t>DE02361-22</t>
  </si>
  <si>
    <t>San Juan S.A (LAP)</t>
  </si>
  <si>
    <t>DE02372-22</t>
  </si>
  <si>
    <t>Duqueco SpA</t>
  </si>
  <si>
    <t>DE02383-22</t>
  </si>
  <si>
    <t>Empresas Lipigas S.A.</t>
  </si>
  <si>
    <t>DE02385-22</t>
  </si>
  <si>
    <t>Punta Palmeras S.A.</t>
  </si>
  <si>
    <t>DE02394-22</t>
  </si>
  <si>
    <t>OPDENERGY Generación SpA</t>
  </si>
  <si>
    <t>DE02405-22</t>
  </si>
  <si>
    <t>Conejo Solar SpA</t>
  </si>
  <si>
    <t>DE02480-22</t>
  </si>
  <si>
    <t>Acciona Energía Chile Holdings S.A.</t>
  </si>
  <si>
    <t>DE02503-22</t>
  </si>
  <si>
    <t>Guacolda Energía SpA</t>
  </si>
  <si>
    <t>DE02544-22</t>
  </si>
  <si>
    <t>Tamakaya Energía SpA</t>
  </si>
  <si>
    <t>DE02561-22</t>
  </si>
  <si>
    <t>Parque Eólico Cabo Leones I S.A.</t>
  </si>
  <si>
    <t>DE02575-22</t>
  </si>
  <si>
    <t>Ibereólica Cabo Leones II S.A.</t>
  </si>
  <si>
    <t>DE02460-22</t>
  </si>
  <si>
    <t>Desde diciembre de 2021 Eléctrica Nueva Energía S.A. (ENESA), es excedentaria en el balance de transferencias de energía, por lo que conceptualmente no le corresponde presentar boletas de garantías en su calidad de excedentario en el mercado de corto plazo.
Del análisis efectuado se constata que el contrato de compraventa físico de suministro de energía entre ENESA e Imelsa Energía se encuentra mal modelado en plantilla “Garantías-determinadas-para-el-año-2022_Definitivo” hoja Compra Ventas, provocando que ENESA resulte deficitario. Al respecto cabe señalar que, según lo informado al Coordinador, el contrato de compraventa entre ENESA e Imelsa Energía es por toda la energía que retire ENESA para abastecer el retiro de FPC (único contrato de suministro que mantiene vigente mi representada).
Se observa que la cantidad determinada anual para cada escenario calculada por el CEN es de 59,46 MWh/año, la cantidad correcta debería ser 59.462,84 MWh/año. Al respecto, se solicita modelar y corregir contrato de compraventa entre
generadores según lo indicado.</t>
  </si>
  <si>
    <t>Por medio de la presente solicitamos corregir las Garantías de Mercado de Corto Plazo 2022, versión definitiva, dado que los retiros e inyecciones considerados para San Juan S.A. presentan los siguientes errores:
• El contrato de compraventa físico de energía entre San Juan y Cinergia (ID 6288) se encuentra mal modelado, dado que la energía de dicho contrato fue declarada igual al 3.0% de la producción del parque eólico San Juan, mediante carta DE00567-22. No obstante, los cálculos del informe consideran un valor de 100% de la producción del parque eólico San Juan.
• Adicionalmente, se solicita ajustar la regla de asignación comercial del contrato de compraventa física con ID Plataforma Contratos 6288, a la regla =0,038*[G_SANJUAN_LAP].
• Se solicita corregir la generación del parque eólico San Juan, ya que, en la planilla de resultados “Garantias-determinadas-para-el-ano-2022_Definitivo.xlsx” se observa que la inyección anual del parque se encuentra entre 440 y 450 GWh/año en 2022, mientras que la generación anual según nuestras proyecciones es de 602 GWh/año en percentil de excedencia 50%. Estas observaciones fueron emitidas mediante carta COM 036-2022 del día 28 de marzo, para que fuesen consideradas en el cálculo definitivo de las Garantías. Sin embargo, no fueron consideradas en el cálculo de la versión definitiva.
Nuestros cálculos resultan en que San Juan S.A. no debe presentar garantías para caucionar sus operaciones en el mercado de corto plazo, por ende, esperamos que se comprenda nuestra preocupación sobre este tema. Esperamos que realicen una revisión de los supuestos y se realicen las correcciones pertinentes.</t>
  </si>
  <si>
    <t>En relación con lo indicado, hemos notado que se aplicó un cambio de criterio relevante respecto a la versión preliminar, y también que faltan antecedentes de los cálculos, como se detalla a continuación:
• En la versión preliminar sólo se asignaban garantías en el caso de que el balance anual fuese deficitario. En la versión definitiva, el Coordinador cambió el criterio, pasando a un análisis mensual, por lo que no se pudo revisar ni observar el nuevo cálculo. Lo anterior ameritaría que se emita una nueva versión preliminar para observaciones, y que por lo tanto también se extiendan los plazos de entrega de las boletas de garantía. En la versión preliminar hay empresas que no presentaban boletas y en el definitivo aparecen con montos a garantizar que no pudieron revisar.
• Para la versión definitiva, se publicó sólo un archivo Excel con los resultados y cálculos finales. Se solicita que el coordinador publique más antecedentes y también el respectivo informe como en la versión preliminar. Adicionalmente, hemos notado algunas inconsistencias entre los antecedentes y resultados publicados.</t>
  </si>
  <si>
    <t>Junto con saludar y en relación con el cálculo de garantías del mercado de corto plazo, versión definitiva, en el que se indica que mi representada debe presentar una garantía por 339,000 USD.
Al respecto, solicitamos realizar una fe de erratas o nueva versión del cálculo, debido a que detectamos un error en la asignación de los retiros asociados a mi representada. En particular, el Cliente Libre en Distribución identificado como SAINT GOBAIN EMBOTELLADORA es considerado en todo el periodo de cálculo, siendo que este cliente finalizó su contrato con mi representada el 31 de marzo de 2022.
Cabe indicar que por un error en la versión preliminar del informe de determinación y cálculo de garantía año 2022, mi representada no fue considerada en la lista de empresas que debían presentar garantías, por lo que no se generó acción en la etapa de observaciones.</t>
  </si>
  <si>
    <t>En conformidad a la “Norma Técnica de Coordinación y Operación del SEN” (en adelante, la “Norma Técnica”), que regula el sistema de garantías para participar en el Mercado de Corto Plazo, el Coordinador publicó el 1 de marzo de 2022 el “Informe Determinación Montos de Garantías y Resultados”, versión preliminar. En este documento se indican los montos preliminares de garantías que deben ser asumidas por las empresas generadoras, de acuerdo con la metodología descrita en el Título 3-8 de la Norma Técnica. En este sentido, el informe preliminar eximía a Punta Palmeras de proveer una garantía en el mercado de corto plazo.
Dicho lo anterior, el Coordinador informó el 28 de abril de 2022 a través de la carta DE01960-22 la publicación de las Garantías de Mercado de Corto Plazo 2022, versión definitiva. A diferencia de la preliminar, esta nueva versión sí considera una garantía para Punta Palmeras, lo cual contraviene las disposiciones de la Norma Técnica por cuanto el Artículo 3-4 “Requisitos y condiciones para participar del Mercado de Corto Plazo” establece que (los Coordinados deberán):
d. En caso de efectuar retiros de energía con el objeto de abastecer contratos de suministro destinados a Clientes Finales, disponer de garantías de acuerdo con lo establecido en el Artículo 3-64.
En este sentido y en particular, mi representada no realiza retiros de energía para abastecimiento de contratos con clientes finales, sino que mantiene exclusivamente un contrato físico de compraventa de energía por el 100% de su generación. Adicionalmente, cabe destacar lo señalado en el segundo párrafo del Artículo 3-65 “Determinación de Garantías” de la Norma Técnica:
El monto de tal garantía se determinará, como la suma de los tres meses del escenario hidrológico en que la empresa se encuentre con mayor déficit coincidente entre la valorización a costo marginal promedio mensual de su generación y los retiros esperados destinados a abastecer a sus contratos de suministro incluidos los contratos de compraventa antes señalados.
De acuerdo con lo anterior, Punta Palmeras debiese quedar eximida de garantía ya que por un lado valoriza su generación a costo marginal, y por el otro traspasa dicha valorización a un tercero debido a que le vende el 100% de su generación, lo cual corresponde a un ejercicio de suma cero. Este hecho resulta esclarecedor para concluir que el monto de garantía asignado a Punta Palmeras viola lo establecido en la Norma Técnica. Dicho esto, se solicita al Coordinador dejar sin aplicación para todos los Coordinados el cálculo de garantías definitivas determinadas para el año 2022, informado en la carta DE01960-22, y proceder a recalcular estos montos retrotrayéndose a las garantías preliminares.</t>
  </si>
  <si>
    <t>Mediante la presente, nos referimos al cálculo de Garantías de Mercado de Corto Plazo 2022 mediante carta DE01960-22, en la cual, mi representada no figuraba en el cálculo preliminar informado en carta DE00985-22 del pasado 01 de marzo 2022, por consiguiente, no se realizaron observaciones, ni mucho menos debería ser requerida de garantía por US$ 652.495 en la versión definitiva del mismo calculo.
Adicionalmente, hacemos presente que de igual forma el cálculo realizado es incorrecto, en atención a que la inyección considerada para nuestra coordinada no considera nuestra central fotovoltaica Sol de los Andes, que combinada con nuestra Central Eólica La Estrella, producen aproximadamente 20 GWh/mes para cubrir una demanda contratada de 9 GWh/mes. Por lo tanto, la posición de nuestra coordinada no debería ser en ningún caso deficitaria.</t>
  </si>
  <si>
    <t>Dicho lo anterior, el Coordinador informó el 28 de abril de 2022 a través de la carta DE01960-22 la publicación de las Garantías de Mercado de Corto Plazo 2022, versión definitiva. A diferencia de la preliminar, esta nueva versión sí considera una garantía para Acciona Energía. Al respecto quisiéramos comentar los siguientes puntos:
- Se entiende que las bases utilizadas en el cálculo preliminar se encontraban de acuerdo con lo establecido en la metodología descrita en el Título 3-8 de la Norma Técnica, por lo que la versión definitiva debiese considerar las mismas bases atendiendo las observaciones particulares formuladas por los Coordinados.
- Al ingresar a la ruta dentro de la página del Coordinador y buscar los antecedentes del cálculo definitivo, se detecta que los anexos 2 y 3 no pueden ser descargados, ya que al hacer clic sobre cada uno se deriva al sitio principal del Coordinador. En otras palabras, no se encuentran todos los antecedentes como para proceder con la revisión completa de los cálculos. Esto último no coincide con lo señalado en la carta DE01960-22 respecto de que se encontrarían disponibles todos los antecedentes del cálculo definitivo de las garantías.
- A pesar de no haber presentado observaciones en la versión preliminar, se obtuvieron grandes diferencias en el resultado definitivo, pasando de estar eximidos (saldo de 11.8 MMUS$ en el caso más desfavorable con hidrología húmeda) a quedar asignados con una garantía de 7 MMUS$ aproximadamente. Ante tal orden de magnitud en las diferencias de las versiones preliminar y definitiva, así como la falta de información disponible, resulta difícil hacer una trazabilidad de los cambios realizados entre las versiones preliminar y definitiva, lo cual impide determinar si el proceso de cálculo fue correctamente aplicado para nuestra representada.
- Revisando el anexo 5 relativo a inyecciones y costos marginales, calculamos por nuestra parte la valorización de las inyecciones horarias de nuestras centrales (ver planilla adjunta “Validación inyecciones.xlsx”), obteniendo resultados diferentes a los que presenta el Coordinador en los resultados de Garantías Definitivas 2022. En virtud de lo anterior, no se entiende cómo a partir de los mismos datos horarios se llega a resultados diferentes, y lo más importante es que considerando nuestro cálculo, Acciona Energía quedaría eximido de entregar una garantía.
- Al consultar el archivo “DiccionarioPropiedadGeneradores.xlsx” se visualiza que la central fotovoltaica PMGD Romero de 9 MW está asociada a Acciona Energía, siendo que es una central del Coordinado Parque Solar El Sauce SpA.
En virtud de estos comentarios, solicitamos al Coordinador lo siguiente:
- Poner a disposición de los Coordinados en forma urgente todos los antecedentes de respaldo del cálculo de garantías, además de una minuta con las modificaciones realizadas a las bases en función de las observaciones que fueron aceptadas.
- Dejar sin aplicación para todos los Coordinados el cálculo de garantías definitivas determinadas para el año 2022, informado en la carta DE01960-22, por cuanto no existen certezas de que el proceso esté correcto. Junto con ello, recalcular los montos de las garantías 2022 retrotrayéndose a las bases utilizadas en el cálculo preliminar.
- Si hubo modificaciones en las bases de cálculo, otorgar a los Coordinados un plazo adicional de observaciones que permita validar los cálculos del Coordinador, y luego emitir nuevamente el Informe Definitivo.
Por último, cabe mencionar que los antecedentes del cálculo definitivo estuvieron parcialmente disponibles desde el 04 de mayo de 2022 (aún no están disponibles los anexos 2 y 3), por lo que a contar de la fecha en que se encuentren todos los antecedentes publicados debiese considerarse el plazo de 15 días indicado en el Reglamento del Panel de Expertos para presentar escritos asociados al cálculo y determinación de garantías 2022.</t>
  </si>
  <si>
    <t>Por medio de la presente, le enviamos nuestra disconformidad con la determinación de la garantía de Mercado de Corto Plazo informada en su carta DE01960-22 del 28 de abril de 2022. Nuestra disconformidad se fundamente en que el monto de la garantía que se le  reconoce a CONEJO_SOLAR se origina por un escenario de déficit en el valorizado producto de los escenarios simulados de los costos marginales. Además, por lo mismo solicitamos ajustar el volumen de retiros asociados a CONEJO_SOLAR, de acuerdo con los  volúmenes horarios que se han registrados durante el 2021. Reiteramos nuestra solicitud de cambiar el volumen de energía retirada en Quillota 220kV, de acuerdo con los volúmenes horarios de energía retirada durante el 2021. Esto es, un retiro horario en torno a  los 23 MWh. De tal forma de que mensualmente el retiro se ajuste a los 16.666 MWh.</t>
  </si>
  <si>
    <t>Además, solicitamos que puedan considerar las siguientes observaciones a la versión definitiva
publicada en [2]:
• La observación O2022-0006198 ingresada por Guacolda a la Plataforma Mercado no fue considerada en la versión definitiva del informe. En el cálculo de la proyección de retiros valorizados no se han considerado los vencimientos de contratos de Guacolda. Esto  afecta negativamente el resultado del balance de inyección, retiros y compraventas de energía de la empresa, ya que se consideran retiros mayores que lo que corresponde. Se solicita considerar los vencimientos de contratos señalados en el archivo adjunto a esta  carta, los cuales fueron informados mediante el Sistema de Correspondencia y que también están disponibles en las bases de datos del Coordinador.
• En el resumen presentado se observa que la valorización de las compras de energía de Guacolda asociadas a los contratos de compraventa con otros generadores es muy baja y no coincide con la valorización a costo marginal promedio mensual de dichos montos de  energía. Se solicita corregir, al alza, los montos indicados según corresponda.
De acuerdo a lo establecido en el Artículo 3-66 de la Norma Técnica de Coordinación y Operación, se requiere que la modelación y proyección de la operación del sistema eléctrico considere escenarios hidrológicos de probabilidad de excedencia 20%, 50% y 90%,  junto con una adecuada modelación y representación del Sistema Eléctrico Nacional. Consideramos que la modelación utilizada para la simular la operación del sistema es incorrecta, al utilizar la estadística hidrológica desde 1960 en adelante. Esto dado que dichas  series no son representativas de las condiciones actuales del sistema, en la que incluso nos encontramos en medio de un Decreto de Racionamiento Vigente hasta el 30 de septiembre de 2022. Por ende, solicitamos que se considere una ventana más acotada y representativa al momento de definir los tres escenarios hidrológicos exigidos en el Artículo 3-66 antes mencionado. 
• Ajustar la operación de las unidades de Guacolda, al alza, considerando las restricciones y requerimientos operacionales del sistema, dado que la actual modelación entrega escenarios que iría en contra de la operación del sistema en forma segura y confiable. En particular, existen meses en los cuales opera (y parcialmente) solo 1 unidad de las 5 disponibles.</t>
  </si>
  <si>
    <t>Respecto a las cartas de las Ref[1] y Ref[2], y con base en los antecedentes aportados, Tamakaya Energía SpA (Tamakaya) estableció que los vectores de los retiros utilizados por el Coordinador Eléctrico Nacional para determinar la garantía del mercado de corto plazo correspondiente al año 2022 de mi representada, suponen un total de 3,96 TWh, asociados a los clientes libres Minera Escondida Ltda. (MEL), Spence S.A. (Spence) y Compañía Minera Cerro Colorado Ltda (CMCC).
En consideración a lo anterior, Tamakaya estima necesario informar al Coordinador que, a partir de enero de este año, la totalidad de la demanda de MEL y Spence es abastecida bajo cuatro contratos de suministro firmados con las compañías ENEL Generación y Colbún, como sigue:
Se informa también que Tamakaya es el suministrador de nuestro cliente CMCC a través del contrato suscrito en el año 2015 y vigente desde el 11 de septiembre de 2016 hasta el 11 de septiembre de 2031, con un consumo anual estimado para el 2022 de 192 GWh, sin perjuicio de los excedentes mensuales que se han generado y/o pudieran generarse de los contratos con ENEL Generación, tanto en MEL como Spence, durante un año contractual y que han sido y/o pueden ser transferidos para el abastecimiento de CMCC a criterio del cliente.
Por lo tanto, Tamakaya solicita al Coordinador que, en virtud de lo establecido Norma Técnica de Coordinación y Operación, Articulo 4-3, al Reglamento de Coordinación y Operación, Artículo 159, y a los antecedentes presentados, proceda a corregir el cálculo del monto de la garantía de mi representada para el año 2022 al estar en presencia de un cambio relevante en los montos de las garantías establecidos para ENEL Generación, Colbun y Tamakaya en particular para los retiros asociados a MEL y Spence. En efecto, estas tres empresas coordinadas suponen el 50% del monto total de las garantías del mercado de corto plazo establecidas en la Ref[2] por el Coordinador para el año 2022.</t>
  </si>
  <si>
    <t>1. Observación:
Resulta complicado de entender que la versión definitiva contenga cambios tan relevantes como la incorporación de nuevos participantes en la aportación de Garantías, más aún cuando en la versión preliminar no se incluían y por lo tanto no tuvieron la oportunidad de realizar observaciones. A este respecto entendemos que se deberían haber respetado las bases de cálculo consideradas en la versión preliminar, a excepción de observaciones puntuales que hubiesen incluido algunos agentes. Adicionalmente, cabe señalar que a fecha 12 de mayo de 2022, el Coordinador aún no ha entregado las bases de cálculo de la versión definitiva, los anexos 2, 3 y 4 permanecen con errores en el link de la página web.
Requerimiento:
Se solicita dejar sin efecto la publicación emitida como definitiva en carta DE01960-22 y rehacer el proceso definitivo con toda la información que permita reproducir los cálculos. Adicionalmente, se pide entregar una minuta con los cambios relevantes entre la versión preliminar y definitiva, y aplazar la entrega de las garantías en el mismo plazo que indica la NT una vez emitido el informe definitivo consistente.
2. Observación:
Respecto a los retiros asignados, aparecen 168 GWh para el 2022 en la hidrología desfavorable seleccionada para Cabo Leones I. Nuestra proyección anual considerando los retiros realizados durante el primer trimestre (valores reales), asciende a 146,7 GWh, es decir un 14,5% inferior al proyectado por el Coordinador, valorizados en aproximadamente MM USD 2 de compras al mercado spot.
Requerimiento:
Se solicita al Coordinador corregir los retiros asociados a la venta a distribuidoras, y considerar nuestros datos adjuntos en las bases de cálculo.
3. Observación:
Respecto al contrato de compra-venta que Cabo Leones I tiene suscrito con AES Gener S.A., el Coordinador considera la venta del 100% de la generación del parque eólico Cabo Leones I entre enero y julio, y el 65% de su generación en los meses restantes.
Requerimiento:
Se solicita al Coordinador corregir las asignaciones de energía en el contrato de compra-venta, y considerar los valores establecidos en el contrato, que considera la venta de un 28% de la generación entre enero y junio, y de un 50% de la generación para el resto del año. Esto fue informado en carta de correlativo DE00588-22 de vuestro sistema de correspondencia, el día 2 de febrero de 2022.</t>
  </si>
  <si>
    <t>Observaciones
1. Observación:
Resulta complicado de entender que la versión definitiva contenga cambios tan relevantes como la incorporación de nuevos participantes en la aportación de Garantías, más aún cuando en la versión preliminar no se incluían y por lo tanto no tuvieron la oportunidad de realizar observaciones. A este respecto entendemos que se deberían haber respetado las bases de cálculo consideradas en la versión preliminar, a excepción de observaciones puntuales que hubiesen incluido algunos agentes. Adicionalmente, cabe señalar que a fecha 12 de mayo de 2022, el Coordinador aún no ha entregado las bases de cálculo de la versión definitiva, los anexos 2, 3 y 4 permanecen con errores en el link de la página web.
Requerimiento:
Se solicita dejar sin efecto la publicación emitida como definitiva en carta DE01960 y rehacer el proceso definitivo con toda la información que permita reproducir los cálculos. Adicionalmente, se pide entregar una minuta con los cambios relevantes entre la versión preliminar y definitiva, y aplazar la entrega de las garantías en el mismo plazo que indica la NT una vez emitido el informe definitivo consistente.
2. Observación:
Respecto a los retiros asignados, en los cálculos presentados por el Coordinador aparecen 568 GWh para el 2022 en la hidrología desfavorable seleccionada para Cabo Leones II. Sin embargo, nuestra proyección anual considerando los retiros realizados durante el primer trimestre (valores reales), asciende a 509,4 GWh, es decir un 11,5% inferior al valor proyectado por el Coordinador, valorizados en aproximadamente MM USD 5 de compras al mercado spot.
Requerimiento:
Se solicita al Coordinador corregir los retiros asociados para atender las ventas de energía a las compañías distribuidoras, y considerar los valores considerados en la información que se adjunta (bases de cálculo).
3. Observación:
Existe inyección de energía en otra clave llamada IBEREÓLICA CABO LEONES II S.A. que no debe entregar el instrumento de garantía, dicha inyección debe ir en clave CABO LEONES II, entendemos es un error en las planillas.
Requerimiento:
Se solicita al Coordinador corregir y unificar las asignaciones de inyección en la clave correcta.
4. Observación:
En el cálculo de Garantías de Mercado a Corto Plazo para la empresa Ibereólica Cabo Leones II, solicitamos incluir los ingresos por las ventas a las Distribuidoras adjudicados por la licitación pública 2015/01, ya que estos ingresos dan cobertura a los pagos resultantes de la diferencia entre los ingresos por las inyecciones de los proyectos Cabo leones II y San Pedro, y de los costos por retiros a los clientes finales de las Distribuidoras conforme a la licitación mencionada.
Requerimiento:
Se solicita al Coordinador incluir estos ingresos en el cálculo de las garantías.</t>
  </si>
  <si>
    <t>Nro</t>
  </si>
  <si>
    <t>Definitivo [USD]</t>
  </si>
  <si>
    <t>Revisado [USD]</t>
  </si>
  <si>
    <t>Engie / Hornitos</t>
  </si>
  <si>
    <t>Engie / M. Redondo</t>
  </si>
  <si>
    <t>Parcialmente Acogida</t>
  </si>
  <si>
    <t>Acogido parcial
1.- Los plazos son partes de la NT. Los cambios son partes del proceso de revisión.
2.- Acogido. Se ajusta el retiro.
3.- No acogido. Los retiros fisicos tenían un error en el componente dfísico. Pero no en el valorizado</t>
  </si>
  <si>
    <t>Acogido Parcial
1.- Los plazos son partes de la NT. Los cambios son partes del proceso de revisión.
2.- Acogido. Se ajusta el retiro.
3.-  Acogido, se elimina clave y se suma a Cabo Leones II
4.- No acogida. La norma establece que las garantías se calcula solo respecto de las trasnferencias de energía proyectadas no de los ingresos de los contratos</t>
  </si>
  <si>
    <t>Acogido</t>
  </si>
  <si>
    <t>Acogida 
Se suma agrega Generación de Sol de los Andes</t>
  </si>
  <si>
    <t>Total</t>
  </si>
  <si>
    <t>No acogida.</t>
  </si>
  <si>
    <t>Correo</t>
  </si>
  <si>
    <t>Hidrolircay</t>
  </si>
  <si>
    <t>Empresa ya no tiene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</si>
</sst>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7" x14ac:knownFonts="1">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sz val="10.5"/>
      <color rgb="FF333333"/>
      <name val="DIN Next LT Pro"/>
    </font>
    <font>
      <sz val="10"/>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6"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8">
    <xf numFmtId="0" fontId="0" fillId="0" borderId="0" xfId="0"/>
    <xf numFmtId="0" fontId="4" fillId="0" borderId="0" xfId="0" applyFont="1" applyFill="1" applyBorder="1" applyAlignment="1">
      <alignment vertical="center" wrapText="1"/>
    </xf>
    <xf numFmtId="0" fontId="0" fillId="0" borderId="0" xfId="0" applyFill="1" applyAlignment="1">
      <alignment vertical="center"/>
    </xf>
    <xf numFmtId="0" fontId="0" fillId="0" borderId="0" xfId="0" applyFill="1"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3" fillId="0" borderId="0" xfId="0" applyFont="1" applyFill="1" applyBorder="1" applyAlignment="1">
      <alignment vertical="center" wrapText="1"/>
    </xf>
    <xf numFmtId="0" fontId="2" fillId="0" borderId="0" xfId="0" applyFont="1" applyFill="1" applyBorder="1" applyAlignment="1">
      <alignment vertical="center" wrapText="1"/>
    </xf>
    <xf numFmtId="0" fontId="4" fillId="0" borderId="1" xfId="0" applyFont="1" applyFill="1" applyBorder="1" applyAlignment="1">
      <alignment vertical="center" wrapText="1"/>
    </xf>
    <xf numFmtId="0" fontId="2" fillId="0" borderId="1" xfId="0" applyFont="1" applyFill="1" applyBorder="1" applyAlignment="1">
      <alignment vertical="center" wrapText="1"/>
    </xf>
    <xf numFmtId="0" fontId="0" fillId="0" borderId="0" xfId="0" applyFill="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41" fontId="0" fillId="0" borderId="1" xfId="0" applyNumberFormat="1" applyFill="1" applyBorder="1" applyAlignment="1">
      <alignment horizontal="center" vertical="center"/>
    </xf>
    <xf numFmtId="41" fontId="2" fillId="0"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vertical="center"/>
    </xf>
    <xf numFmtId="0" fontId="0" fillId="3" borderId="1" xfId="0" applyFill="1" applyBorder="1" applyAlignment="1">
      <alignment vertical="center" wrapText="1"/>
    </xf>
    <xf numFmtId="0" fontId="0" fillId="3" borderId="1" xfId="0" applyFill="1" applyBorder="1" applyAlignment="1">
      <alignment horizontal="center" vertical="center" wrapText="1"/>
    </xf>
    <xf numFmtId="41" fontId="0" fillId="3" borderId="1" xfId="0" applyNumberFormat="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vertical="center"/>
    </xf>
    <xf numFmtId="41" fontId="0" fillId="4" borderId="1" xfId="0" applyNumberFormat="1" applyFill="1" applyBorder="1" applyAlignment="1">
      <alignment horizontal="center" vertical="center"/>
    </xf>
    <xf numFmtId="0" fontId="0" fillId="4" borderId="1" xfId="0" applyFill="1" applyBorder="1" applyAlignment="1">
      <alignment vertical="center" wrapText="1"/>
    </xf>
    <xf numFmtId="0" fontId="0" fillId="4" borderId="1" xfId="0" applyFill="1" applyBorder="1" applyAlignment="1">
      <alignment horizontal="center" vertical="center" wrapText="1"/>
    </xf>
    <xf numFmtId="0" fontId="0" fillId="4" borderId="0" xfId="0" applyFill="1" applyAlignment="1">
      <alignment vertical="center"/>
    </xf>
    <xf numFmtId="0" fontId="4" fillId="4" borderId="0" xfId="0" applyFont="1" applyFill="1" applyBorder="1" applyAlignment="1">
      <alignment vertical="center" wrapText="1"/>
    </xf>
    <xf numFmtId="0" fontId="2" fillId="4" borderId="0" xfId="0" applyFont="1" applyFill="1" applyBorder="1" applyAlignment="1">
      <alignment vertical="center" wrapText="1"/>
    </xf>
    <xf numFmtId="0" fontId="0" fillId="4" borderId="0" xfId="0" applyFill="1" applyBorder="1" applyAlignment="1">
      <alignment vertical="center"/>
    </xf>
    <xf numFmtId="0" fontId="4" fillId="4" borderId="1" xfId="0" applyFont="1" applyFill="1" applyBorder="1" applyAlignment="1">
      <alignment vertical="center" wrapText="1"/>
    </xf>
    <xf numFmtId="41" fontId="4" fillId="4" borderId="1" xfId="0" applyNumberFormat="1" applyFont="1" applyFill="1" applyBorder="1" applyAlignment="1">
      <alignment horizontal="center" vertical="center" wrapText="1"/>
    </xf>
    <xf numFmtId="0" fontId="0" fillId="4" borderId="0" xfId="0" applyFill="1"/>
    <xf numFmtId="0" fontId="5" fillId="4" borderId="1" xfId="0" applyFont="1" applyFill="1" applyBorder="1" applyAlignment="1">
      <alignment horizontal="center" vertical="center"/>
    </xf>
    <xf numFmtId="41" fontId="5" fillId="4" borderId="1" xfId="0" applyNumberFormat="1" applyFont="1" applyFill="1" applyBorder="1" applyAlignment="1">
      <alignment horizontal="center" vertical="center"/>
    </xf>
    <xf numFmtId="0" fontId="5" fillId="4" borderId="1" xfId="0" applyFont="1" applyFill="1" applyBorder="1" applyAlignment="1">
      <alignment horizontal="center"/>
    </xf>
    <xf numFmtId="0" fontId="6" fillId="4" borderId="1" xfId="0" applyFont="1" applyFill="1" applyBorder="1" applyAlignment="1">
      <alignment horizontal="center" vertical="center"/>
    </xf>
    <xf numFmtId="41" fontId="6" fillId="4" borderId="1" xfId="0" applyNumberFormat="1" applyFont="1" applyFill="1" applyBorder="1" applyAlignment="1">
      <alignment horizontal="center" vertical="center"/>
    </xf>
    <xf numFmtId="41" fontId="0" fillId="4" borderId="0" xfId="0" applyNumberFormat="1" applyFill="1" applyAlignment="1">
      <alignment horizontal="center"/>
    </xf>
    <xf numFmtId="0" fontId="0" fillId="4" borderId="0" xfId="0" applyFill="1" applyAlignment="1">
      <alignment horizontal="center"/>
    </xf>
    <xf numFmtId="0" fontId="1" fillId="5" borderId="1" xfId="0" applyFont="1" applyFill="1" applyBorder="1" applyAlignment="1">
      <alignment horizontal="center" vertical="center"/>
    </xf>
    <xf numFmtId="0" fontId="4" fillId="0" borderId="0" xfId="0" applyFont="1" applyFill="1" applyBorder="1" applyAlignment="1">
      <alignment vertical="center" wrapText="1"/>
    </xf>
    <xf numFmtId="0" fontId="2" fillId="0" borderId="0" xfId="0" applyFont="1" applyFill="1" applyBorder="1" applyAlignment="1">
      <alignment vertical="center" wrapText="1"/>
    </xf>
    <xf numFmtId="41" fontId="5" fillId="4" borderId="2" xfId="0" applyNumberFormat="1" applyFont="1" applyFill="1" applyBorder="1" applyAlignment="1">
      <alignment horizontal="center" vertical="center"/>
    </xf>
    <xf numFmtId="41" fontId="5" fillId="4" borderId="3"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217715</xdr:colOff>
      <xdr:row>29</xdr:row>
      <xdr:rowOff>40822</xdr:rowOff>
    </xdr:from>
    <xdr:to>
      <xdr:col>5</xdr:col>
      <xdr:colOff>5951950</xdr:colOff>
      <xdr:row>36</xdr:row>
      <xdr:rowOff>82756</xdr:rowOff>
    </xdr:to>
    <xdr:pic>
      <xdr:nvPicPr>
        <xdr:cNvPr id="3" name="Imagen 2">
          <a:extLst>
            <a:ext uri="{FF2B5EF4-FFF2-40B4-BE49-F238E27FC236}">
              <a16:creationId xmlns:a16="http://schemas.microsoft.com/office/drawing/2014/main" id="{B8CDC6E9-4D29-46A9-9ABE-2C78190F5599}"/>
            </a:ext>
          </a:extLst>
        </xdr:cNvPr>
        <xdr:cNvPicPr>
          <a:picLocks noChangeAspect="1"/>
        </xdr:cNvPicPr>
      </xdr:nvPicPr>
      <xdr:blipFill>
        <a:blip xmlns:r="http://schemas.openxmlformats.org/officeDocument/2006/relationships" r:embed="rId1"/>
        <a:stretch>
          <a:fillRect/>
        </a:stretch>
      </xdr:blipFill>
      <xdr:spPr>
        <a:xfrm>
          <a:off x="6204858" y="1836965"/>
          <a:ext cx="5737410" cy="1277009"/>
        </a:xfrm>
        <a:prstGeom prst="rect">
          <a:avLst/>
        </a:prstGeom>
      </xdr:spPr>
    </xdr:pic>
    <xdr:clientData/>
  </xdr:twoCellAnchor>
  <xdr:twoCellAnchor editAs="oneCell">
    <xdr:from>
      <xdr:col>7</xdr:col>
      <xdr:colOff>108859</xdr:colOff>
      <xdr:row>25</xdr:row>
      <xdr:rowOff>376199</xdr:rowOff>
    </xdr:from>
    <xdr:to>
      <xdr:col>7</xdr:col>
      <xdr:colOff>7213360</xdr:colOff>
      <xdr:row>25</xdr:row>
      <xdr:rowOff>2011639</xdr:rowOff>
    </xdr:to>
    <xdr:pic>
      <xdr:nvPicPr>
        <xdr:cNvPr id="4" name="Imagen 3">
          <a:extLst>
            <a:ext uri="{FF2B5EF4-FFF2-40B4-BE49-F238E27FC236}">
              <a16:creationId xmlns:a16="http://schemas.microsoft.com/office/drawing/2014/main" id="{4251D47D-F3FF-4FEB-B1D3-6F07C2D48E1B}"/>
            </a:ext>
          </a:extLst>
        </xdr:cNvPr>
        <xdr:cNvPicPr>
          <a:picLocks noChangeAspect="1"/>
        </xdr:cNvPicPr>
      </xdr:nvPicPr>
      <xdr:blipFill>
        <a:blip xmlns:r="http://schemas.openxmlformats.org/officeDocument/2006/relationships" r:embed="rId2"/>
        <a:stretch>
          <a:fillRect/>
        </a:stretch>
      </xdr:blipFill>
      <xdr:spPr>
        <a:xfrm>
          <a:off x="17281073" y="35346556"/>
          <a:ext cx="7101326" cy="1635440"/>
        </a:xfrm>
        <a:prstGeom prst="rect">
          <a:avLst/>
        </a:prstGeom>
      </xdr:spPr>
    </xdr:pic>
    <xdr:clientData/>
  </xdr:twoCellAnchor>
  <xdr:twoCellAnchor editAs="oneCell">
    <xdr:from>
      <xdr:col>7</xdr:col>
      <xdr:colOff>90448</xdr:colOff>
      <xdr:row>26</xdr:row>
      <xdr:rowOff>660345</xdr:rowOff>
    </xdr:from>
    <xdr:to>
      <xdr:col>7</xdr:col>
      <xdr:colOff>4897771</xdr:colOff>
      <xdr:row>26</xdr:row>
      <xdr:rowOff>2782078</xdr:rowOff>
    </xdr:to>
    <xdr:pic>
      <xdr:nvPicPr>
        <xdr:cNvPr id="6" name="Imagen 5">
          <a:extLst>
            <a:ext uri="{FF2B5EF4-FFF2-40B4-BE49-F238E27FC236}">
              <a16:creationId xmlns:a16="http://schemas.microsoft.com/office/drawing/2014/main" id="{E1F0757C-54A6-452D-A8E8-26A38F8EB9B7}"/>
            </a:ext>
          </a:extLst>
        </xdr:cNvPr>
        <xdr:cNvPicPr>
          <a:picLocks noChangeAspect="1"/>
        </xdr:cNvPicPr>
      </xdr:nvPicPr>
      <xdr:blipFill>
        <a:blip xmlns:r="http://schemas.openxmlformats.org/officeDocument/2006/relationships" r:embed="rId3"/>
        <a:stretch>
          <a:fillRect/>
        </a:stretch>
      </xdr:blipFill>
      <xdr:spPr>
        <a:xfrm>
          <a:off x="17262662" y="38120809"/>
          <a:ext cx="4807323" cy="21217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umen%20Garant&#237;as%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rantias"/>
    </sheetNames>
    <sheetDataSet>
      <sheetData sheetId="0">
        <row r="29">
          <cell r="F29">
            <v>2098038.2215876183</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B9C84-2705-467C-9523-9AA8137B3FE1}">
  <dimension ref="A1:O34"/>
  <sheetViews>
    <sheetView tabSelected="1" zoomScale="70" zoomScaleNormal="70" workbookViewId="0">
      <pane xSplit="3" ySplit="1" topLeftCell="D28" activePane="bottomRight" state="frozen"/>
      <selection pane="topRight" activeCell="C1" sqref="C1"/>
      <selection pane="bottomLeft" activeCell="A2" sqref="A2"/>
      <selection pane="bottomRight" activeCell="H29" sqref="H29"/>
    </sheetView>
  </sheetViews>
  <sheetFormatPr baseColWidth="10" defaultRowHeight="14.5" x14ac:dyDescent="0.35"/>
  <cols>
    <col min="1" max="1" width="10.90625" style="2"/>
    <col min="2" max="2" width="13.36328125" style="2" bestFit="1" customWidth="1"/>
    <col min="3" max="3" width="34.1796875" style="2" bestFit="1" customWidth="1"/>
    <col min="4" max="5" width="20.453125" style="12" customWidth="1"/>
    <col min="6" max="6" width="187.54296875" style="2" customWidth="1"/>
    <col min="7" max="7" width="38.1796875" style="12" customWidth="1"/>
    <col min="8" max="8" width="111.1796875" style="2" customWidth="1"/>
    <col min="9" max="10" width="10.90625" style="2"/>
    <col min="11" max="15" width="11.453125" style="3"/>
    <col min="16" max="16384" width="10.90625" style="2"/>
  </cols>
  <sheetData>
    <row r="1" spans="1:14" x14ac:dyDescent="0.35">
      <c r="A1" s="13" t="s">
        <v>83</v>
      </c>
      <c r="B1" s="13" t="s">
        <v>0</v>
      </c>
      <c r="C1" s="13" t="s">
        <v>1</v>
      </c>
      <c r="D1" s="16" t="s">
        <v>84</v>
      </c>
      <c r="E1" s="16" t="s">
        <v>85</v>
      </c>
      <c r="F1" s="14" t="s">
        <v>2</v>
      </c>
      <c r="G1" s="15" t="s">
        <v>28</v>
      </c>
      <c r="H1" s="14" t="s">
        <v>44</v>
      </c>
    </row>
    <row r="2" spans="1:14" ht="58" x14ac:dyDescent="0.35">
      <c r="A2" s="4">
        <v>1</v>
      </c>
      <c r="B2" s="5" t="s">
        <v>3</v>
      </c>
      <c r="C2" s="5" t="s">
        <v>4</v>
      </c>
      <c r="D2" s="17">
        <v>734854.08963858709</v>
      </c>
      <c r="E2" s="17">
        <v>0</v>
      </c>
      <c r="F2" s="6" t="s">
        <v>5</v>
      </c>
      <c r="G2" s="7" t="s">
        <v>32</v>
      </c>
      <c r="H2" s="6"/>
    </row>
    <row r="3" spans="1:14" ht="205" customHeight="1" x14ac:dyDescent="0.35">
      <c r="A3" s="4">
        <f>+A2+1</f>
        <v>2</v>
      </c>
      <c r="B3" s="5" t="s">
        <v>6</v>
      </c>
      <c r="C3" s="5" t="s">
        <v>8</v>
      </c>
      <c r="D3" s="17">
        <v>326558.98510543333</v>
      </c>
      <c r="E3" s="17">
        <v>0</v>
      </c>
      <c r="F3" s="6" t="s">
        <v>7</v>
      </c>
      <c r="G3" s="7" t="s">
        <v>32</v>
      </c>
      <c r="H3" s="6"/>
    </row>
    <row r="4" spans="1:14" ht="205" customHeight="1" x14ac:dyDescent="0.35">
      <c r="A4" s="4">
        <f t="shared" ref="A4:A28" si="0">+A3+1</f>
        <v>3</v>
      </c>
      <c r="B4" s="5" t="s">
        <v>9</v>
      </c>
      <c r="C4" s="5" t="s">
        <v>86</v>
      </c>
      <c r="D4" s="17">
        <v>3719469.4631441478</v>
      </c>
      <c r="E4" s="17">
        <v>0</v>
      </c>
      <c r="F4" s="6" t="s">
        <v>10</v>
      </c>
      <c r="G4" s="7" t="s">
        <v>32</v>
      </c>
      <c r="H4" s="6"/>
    </row>
    <row r="5" spans="1:14" ht="181.5" customHeight="1" x14ac:dyDescent="0.35">
      <c r="A5" s="4">
        <f t="shared" si="0"/>
        <v>4</v>
      </c>
      <c r="B5" s="5" t="s">
        <v>9</v>
      </c>
      <c r="C5" s="5" t="s">
        <v>87</v>
      </c>
      <c r="D5" s="17">
        <v>2498933.1946006175</v>
      </c>
      <c r="E5" s="17">
        <v>36687.813072391029</v>
      </c>
      <c r="F5" s="6" t="s">
        <v>10</v>
      </c>
      <c r="G5" s="7" t="s">
        <v>32</v>
      </c>
      <c r="H5" s="6" t="s">
        <v>31</v>
      </c>
    </row>
    <row r="6" spans="1:14" ht="43.5" x14ac:dyDescent="0.35">
      <c r="A6" s="4">
        <f t="shared" si="0"/>
        <v>5</v>
      </c>
      <c r="B6" s="5" t="s">
        <v>11</v>
      </c>
      <c r="C6" s="5" t="s">
        <v>12</v>
      </c>
      <c r="D6" s="17">
        <v>274597.98459459492</v>
      </c>
      <c r="E6" s="17">
        <v>0</v>
      </c>
      <c r="F6" s="6" t="s">
        <v>13</v>
      </c>
      <c r="G6" s="7" t="s">
        <v>32</v>
      </c>
      <c r="H6" s="6" t="s">
        <v>26</v>
      </c>
    </row>
    <row r="7" spans="1:14" ht="145" x14ac:dyDescent="0.35">
      <c r="A7" s="4">
        <f t="shared" si="0"/>
        <v>6</v>
      </c>
      <c r="B7" s="5" t="s">
        <v>15</v>
      </c>
      <c r="C7" s="5" t="s">
        <v>14</v>
      </c>
      <c r="D7" s="17">
        <v>478648.49162227602</v>
      </c>
      <c r="E7" s="17">
        <v>0</v>
      </c>
      <c r="F7" s="6" t="s">
        <v>16</v>
      </c>
      <c r="G7" s="7" t="s">
        <v>32</v>
      </c>
      <c r="H7" s="6"/>
    </row>
    <row r="8" spans="1:14" ht="101.5" x14ac:dyDescent="0.35">
      <c r="A8" s="4">
        <f t="shared" si="0"/>
        <v>7</v>
      </c>
      <c r="B8" s="5" t="s">
        <v>15</v>
      </c>
      <c r="C8" s="5" t="s">
        <v>18</v>
      </c>
      <c r="D8" s="17">
        <v>906850.08314233157</v>
      </c>
      <c r="E8" s="17">
        <v>286527.59183572209</v>
      </c>
      <c r="F8" s="6" t="s">
        <v>17</v>
      </c>
      <c r="G8" s="7" t="s">
        <v>32</v>
      </c>
      <c r="H8" s="6" t="s">
        <v>27</v>
      </c>
    </row>
    <row r="9" spans="1:14" ht="29" x14ac:dyDescent="0.35">
      <c r="A9" s="4">
        <f t="shared" si="0"/>
        <v>8</v>
      </c>
      <c r="B9" s="5" t="s">
        <v>15</v>
      </c>
      <c r="C9" s="5" t="s">
        <v>19</v>
      </c>
      <c r="D9" s="17">
        <v>995849.32398779329</v>
      </c>
      <c r="E9" s="17">
        <v>0</v>
      </c>
      <c r="F9" s="6" t="s">
        <v>22</v>
      </c>
      <c r="G9" s="7" t="s">
        <v>32</v>
      </c>
      <c r="H9" s="6" t="s">
        <v>25</v>
      </c>
    </row>
    <row r="10" spans="1:14" x14ac:dyDescent="0.35">
      <c r="A10" s="4">
        <f t="shared" si="0"/>
        <v>9</v>
      </c>
      <c r="B10" s="5" t="s">
        <v>15</v>
      </c>
      <c r="C10" s="5" t="s">
        <v>20</v>
      </c>
      <c r="D10" s="17">
        <v>1543803.179353205</v>
      </c>
      <c r="E10" s="17">
        <v>0</v>
      </c>
      <c r="F10" s="6" t="s">
        <v>21</v>
      </c>
      <c r="G10" s="7" t="s">
        <v>32</v>
      </c>
      <c r="H10" s="6" t="s">
        <v>30</v>
      </c>
    </row>
    <row r="11" spans="1:14" ht="105" customHeight="1" x14ac:dyDescent="0.35">
      <c r="A11" s="4">
        <f t="shared" si="0"/>
        <v>10</v>
      </c>
      <c r="B11" s="5"/>
      <c r="C11" s="5" t="s">
        <v>23</v>
      </c>
      <c r="D11" s="17">
        <v>223481.98345039529</v>
      </c>
      <c r="E11" s="17">
        <v>167694.49583523627</v>
      </c>
      <c r="F11" s="6" t="s">
        <v>24</v>
      </c>
      <c r="G11" s="7" t="s">
        <v>88</v>
      </c>
      <c r="H11" s="6" t="s">
        <v>45</v>
      </c>
    </row>
    <row r="12" spans="1:14" ht="29" x14ac:dyDescent="0.35">
      <c r="A12" s="4">
        <f t="shared" si="0"/>
        <v>11</v>
      </c>
      <c r="B12" s="5" t="s">
        <v>15</v>
      </c>
      <c r="C12" s="5" t="s">
        <v>35</v>
      </c>
      <c r="D12" s="17">
        <v>72994.834100000007</v>
      </c>
      <c r="E12" s="17">
        <v>46089.005690000005</v>
      </c>
      <c r="F12" s="6" t="s">
        <v>34</v>
      </c>
      <c r="G12" s="7" t="s">
        <v>32</v>
      </c>
      <c r="H12" s="6"/>
    </row>
    <row r="13" spans="1:14" ht="72.5" x14ac:dyDescent="0.35">
      <c r="A13" s="4">
        <f t="shared" si="0"/>
        <v>12</v>
      </c>
      <c r="B13" s="5" t="s">
        <v>38</v>
      </c>
      <c r="C13" s="5" t="s">
        <v>37</v>
      </c>
      <c r="D13" s="17">
        <v>15492.281857935755</v>
      </c>
      <c r="E13" s="17">
        <v>0</v>
      </c>
      <c r="F13" s="6" t="s">
        <v>36</v>
      </c>
      <c r="G13" s="7" t="s">
        <v>32</v>
      </c>
      <c r="H13" s="6"/>
      <c r="K13" s="8"/>
      <c r="L13" s="8"/>
      <c r="M13" s="8"/>
      <c r="N13" s="8"/>
    </row>
    <row r="14" spans="1:14" ht="87" x14ac:dyDescent="0.35">
      <c r="A14" s="4">
        <f t="shared" si="0"/>
        <v>13</v>
      </c>
      <c r="B14" s="5" t="s">
        <v>15</v>
      </c>
      <c r="C14" s="5" t="s">
        <v>40</v>
      </c>
      <c r="D14" s="17">
        <v>368356.76443703234</v>
      </c>
      <c r="E14" s="17">
        <v>0</v>
      </c>
      <c r="F14" s="6" t="s">
        <v>39</v>
      </c>
      <c r="G14" s="7" t="s">
        <v>32</v>
      </c>
      <c r="H14" s="6"/>
      <c r="K14" s="1"/>
      <c r="L14" s="1"/>
      <c r="M14" s="9"/>
      <c r="N14" s="9"/>
    </row>
    <row r="15" spans="1:14" ht="116" x14ac:dyDescent="0.35">
      <c r="A15" s="4">
        <f t="shared" si="0"/>
        <v>14</v>
      </c>
      <c r="B15" s="5" t="s">
        <v>70</v>
      </c>
      <c r="C15" s="5" t="s">
        <v>40</v>
      </c>
      <c r="D15" s="17">
        <v>368356.76443703234</v>
      </c>
      <c r="E15" s="17">
        <v>0</v>
      </c>
      <c r="F15" s="6" t="s">
        <v>71</v>
      </c>
      <c r="G15" s="7" t="s">
        <v>32</v>
      </c>
      <c r="H15" s="5"/>
      <c r="K15" s="1"/>
      <c r="L15" s="1"/>
      <c r="M15" s="9"/>
      <c r="N15" s="9"/>
    </row>
    <row r="16" spans="1:14" ht="130.5" x14ac:dyDescent="0.35">
      <c r="A16" s="4">
        <f t="shared" si="0"/>
        <v>15</v>
      </c>
      <c r="B16" s="5" t="s">
        <v>42</v>
      </c>
      <c r="C16" s="5" t="s">
        <v>41</v>
      </c>
      <c r="D16" s="4"/>
      <c r="E16" s="4"/>
      <c r="F16" s="6" t="s">
        <v>43</v>
      </c>
      <c r="G16" s="7" t="s">
        <v>33</v>
      </c>
      <c r="H16" s="5"/>
      <c r="K16" s="1"/>
      <c r="L16" s="1"/>
      <c r="M16" s="9"/>
      <c r="N16" s="9"/>
    </row>
    <row r="17" spans="1:15" ht="130" customHeight="1" x14ac:dyDescent="0.35">
      <c r="A17" s="4">
        <f t="shared" si="0"/>
        <v>16</v>
      </c>
      <c r="B17" s="10" t="s">
        <v>46</v>
      </c>
      <c r="C17" s="11" t="s">
        <v>47</v>
      </c>
      <c r="D17" s="18">
        <v>18151881.619380336</v>
      </c>
      <c r="E17" s="18">
        <v>11233931.272946158</v>
      </c>
      <c r="F17" s="6"/>
      <c r="G17" s="7" t="s">
        <v>32</v>
      </c>
      <c r="H17" s="5"/>
      <c r="K17" s="1"/>
      <c r="L17" s="1"/>
      <c r="M17" s="9"/>
      <c r="N17" s="9"/>
    </row>
    <row r="18" spans="1:15" ht="171.5" customHeight="1" x14ac:dyDescent="0.35">
      <c r="A18" s="4">
        <f t="shared" si="0"/>
        <v>17</v>
      </c>
      <c r="B18" s="10" t="s">
        <v>48</v>
      </c>
      <c r="C18" s="11" t="s">
        <v>49</v>
      </c>
      <c r="D18" s="18">
        <f>[1]Garantias!$F$29</f>
        <v>2098038.2215876183</v>
      </c>
      <c r="E18" s="18">
        <f>[1]Garantias!$F$29</f>
        <v>2098038.2215876183</v>
      </c>
      <c r="F18" s="6" t="s">
        <v>72</v>
      </c>
      <c r="G18" s="7" t="s">
        <v>33</v>
      </c>
      <c r="H18" s="5"/>
      <c r="K18" s="44"/>
      <c r="L18" s="44"/>
      <c r="M18" s="45"/>
      <c r="N18" s="9"/>
    </row>
    <row r="19" spans="1:15" ht="102" customHeight="1" x14ac:dyDescent="0.35">
      <c r="A19" s="4">
        <f t="shared" si="0"/>
        <v>18</v>
      </c>
      <c r="B19" s="20" t="s">
        <v>50</v>
      </c>
      <c r="C19" s="20" t="s">
        <v>51</v>
      </c>
      <c r="D19" s="23"/>
      <c r="E19" s="19"/>
      <c r="F19" s="21" t="s">
        <v>73</v>
      </c>
      <c r="G19" s="22" t="s">
        <v>94</v>
      </c>
      <c r="H19" s="20"/>
      <c r="K19" s="44"/>
      <c r="L19" s="44"/>
      <c r="M19" s="45"/>
      <c r="N19" s="9"/>
    </row>
    <row r="20" spans="1:15" s="29" customFormat="1" ht="116.5" customHeight="1" x14ac:dyDescent="0.35">
      <c r="A20" s="4">
        <f t="shared" si="0"/>
        <v>19</v>
      </c>
      <c r="B20" s="25" t="s">
        <v>52</v>
      </c>
      <c r="C20" s="25" t="s">
        <v>53</v>
      </c>
      <c r="D20" s="26">
        <v>339919.25777556864</v>
      </c>
      <c r="E20" s="26">
        <v>52004.75854721613</v>
      </c>
      <c r="F20" s="27" t="s">
        <v>74</v>
      </c>
      <c r="G20" s="28" t="s">
        <v>32</v>
      </c>
      <c r="H20" s="25"/>
      <c r="K20" s="30"/>
      <c r="L20" s="30"/>
      <c r="M20" s="31"/>
      <c r="N20" s="31"/>
      <c r="O20" s="32"/>
    </row>
    <row r="21" spans="1:15" ht="217.5" x14ac:dyDescent="0.35">
      <c r="A21" s="4">
        <f t="shared" si="0"/>
        <v>20</v>
      </c>
      <c r="B21" s="10" t="s">
        <v>54</v>
      </c>
      <c r="C21" s="11" t="s">
        <v>55</v>
      </c>
      <c r="D21" s="18">
        <v>688827.91650940804</v>
      </c>
      <c r="E21" s="26">
        <v>0</v>
      </c>
      <c r="F21" s="6" t="s">
        <v>75</v>
      </c>
      <c r="G21" s="4" t="s">
        <v>32</v>
      </c>
      <c r="H21" s="5"/>
      <c r="K21" s="1"/>
      <c r="L21" s="1"/>
      <c r="M21" s="1"/>
      <c r="N21" s="9"/>
      <c r="O21" s="1"/>
    </row>
    <row r="22" spans="1:15" s="29" customFormat="1" ht="72.5" x14ac:dyDescent="0.35">
      <c r="A22" s="4">
        <f t="shared" si="0"/>
        <v>21</v>
      </c>
      <c r="B22" s="25" t="s">
        <v>56</v>
      </c>
      <c r="C22" s="25" t="s">
        <v>57</v>
      </c>
      <c r="D22" s="26">
        <v>652494.88095192483</v>
      </c>
      <c r="E22" s="26">
        <v>0</v>
      </c>
      <c r="F22" s="27" t="s">
        <v>76</v>
      </c>
      <c r="G22" s="28" t="s">
        <v>92</v>
      </c>
      <c r="H22" s="25"/>
      <c r="K22" s="30"/>
      <c r="L22" s="30"/>
      <c r="M22" s="31"/>
      <c r="N22" s="31"/>
      <c r="O22" s="32"/>
    </row>
    <row r="23" spans="1:15" s="29" customFormat="1" ht="72.5" x14ac:dyDescent="0.35">
      <c r="A23" s="4">
        <f t="shared" si="0"/>
        <v>22</v>
      </c>
      <c r="B23" s="25" t="s">
        <v>58</v>
      </c>
      <c r="C23" s="25" t="s">
        <v>59</v>
      </c>
      <c r="D23" s="26">
        <v>3213495.8797485558</v>
      </c>
      <c r="E23" s="26">
        <v>2731421.877912987</v>
      </c>
      <c r="F23" s="27" t="s">
        <v>78</v>
      </c>
      <c r="G23" s="28" t="s">
        <v>91</v>
      </c>
      <c r="H23" s="25"/>
      <c r="K23" s="30"/>
      <c r="L23" s="30"/>
      <c r="M23" s="30"/>
      <c r="N23" s="31"/>
      <c r="O23" s="30"/>
    </row>
    <row r="24" spans="1:15" s="29" customFormat="1" ht="333.5" x14ac:dyDescent="0.35">
      <c r="A24" s="4">
        <f t="shared" si="0"/>
        <v>23</v>
      </c>
      <c r="B24" s="25" t="s">
        <v>60</v>
      </c>
      <c r="C24" s="25" t="s">
        <v>61</v>
      </c>
      <c r="D24" s="26">
        <v>7098949.2174914125</v>
      </c>
      <c r="E24" s="26">
        <v>4336017.8961999416</v>
      </c>
      <c r="F24" s="27" t="s">
        <v>77</v>
      </c>
      <c r="G24" s="28" t="s">
        <v>91</v>
      </c>
      <c r="H24" s="25"/>
      <c r="K24" s="30"/>
      <c r="L24" s="30"/>
      <c r="M24" s="30"/>
      <c r="N24" s="31"/>
      <c r="O24" s="30"/>
    </row>
    <row r="25" spans="1:15" s="29" customFormat="1" ht="217.5" x14ac:dyDescent="0.35">
      <c r="A25" s="4">
        <f t="shared" si="0"/>
        <v>24</v>
      </c>
      <c r="B25" s="25" t="s">
        <v>62</v>
      </c>
      <c r="C25" s="25" t="s">
        <v>63</v>
      </c>
      <c r="D25" s="26">
        <v>14600756.605479142</v>
      </c>
      <c r="E25" s="26">
        <v>11610300.185119534</v>
      </c>
      <c r="F25" s="27" t="s">
        <v>79</v>
      </c>
      <c r="G25" s="28" t="s">
        <v>88</v>
      </c>
      <c r="H25" s="25"/>
      <c r="K25" s="30"/>
      <c r="L25" s="30"/>
      <c r="M25" s="30"/>
      <c r="N25" s="31"/>
      <c r="O25" s="30"/>
    </row>
    <row r="26" spans="1:15" s="29" customFormat="1" ht="188.5" x14ac:dyDescent="0.35">
      <c r="A26" s="4">
        <f t="shared" si="0"/>
        <v>25</v>
      </c>
      <c r="B26" s="33" t="s">
        <v>64</v>
      </c>
      <c r="C26" s="33" t="s">
        <v>65</v>
      </c>
      <c r="D26" s="34">
        <v>80022789.840000004</v>
      </c>
      <c r="E26" s="34">
        <v>3639420.5699999984</v>
      </c>
      <c r="F26" s="27" t="s">
        <v>80</v>
      </c>
      <c r="G26" s="24" t="s">
        <v>91</v>
      </c>
      <c r="H26" s="25"/>
      <c r="K26" s="30"/>
      <c r="L26" s="30"/>
      <c r="M26" s="30"/>
      <c r="N26" s="31"/>
      <c r="O26" s="30"/>
    </row>
    <row r="27" spans="1:15" s="29" customFormat="1" ht="304.5" x14ac:dyDescent="0.35">
      <c r="A27" s="4">
        <f t="shared" si="0"/>
        <v>26</v>
      </c>
      <c r="B27" s="33" t="s">
        <v>66</v>
      </c>
      <c r="C27" s="33" t="s">
        <v>67</v>
      </c>
      <c r="D27" s="34">
        <v>1207193.117474528</v>
      </c>
      <c r="E27" s="34">
        <v>663918.53033407312</v>
      </c>
      <c r="F27" s="27" t="s">
        <v>81</v>
      </c>
      <c r="G27" s="28" t="s">
        <v>89</v>
      </c>
      <c r="H27" s="25"/>
      <c r="K27" s="30"/>
      <c r="L27" s="30"/>
      <c r="M27" s="30"/>
      <c r="N27" s="30"/>
      <c r="O27" s="30"/>
    </row>
    <row r="28" spans="1:15" s="29" customFormat="1" ht="406" x14ac:dyDescent="0.35">
      <c r="A28" s="4">
        <f t="shared" si="0"/>
        <v>27</v>
      </c>
      <c r="B28" s="25" t="s">
        <v>68</v>
      </c>
      <c r="C28" s="25" t="s">
        <v>69</v>
      </c>
      <c r="D28" s="26">
        <v>2514908.3073902987</v>
      </c>
      <c r="E28" s="26">
        <v>1179915.185933115</v>
      </c>
      <c r="F28" s="27" t="s">
        <v>82</v>
      </c>
      <c r="G28" s="28" t="s">
        <v>90</v>
      </c>
      <c r="H28" s="25"/>
      <c r="K28" s="30"/>
      <c r="L28" s="30"/>
      <c r="M28" s="30"/>
      <c r="N28" s="31"/>
      <c r="O28" s="30"/>
    </row>
    <row r="29" spans="1:15" x14ac:dyDescent="0.35">
      <c r="A29" s="4">
        <v>28</v>
      </c>
      <c r="B29" s="25" t="s">
        <v>95</v>
      </c>
      <c r="C29" s="25" t="s">
        <v>96</v>
      </c>
      <c r="D29" s="26">
        <v>4898.4423676803999</v>
      </c>
      <c r="E29" s="26">
        <v>0</v>
      </c>
      <c r="F29" s="27" t="s">
        <v>97</v>
      </c>
      <c r="G29" s="28" t="s">
        <v>91</v>
      </c>
      <c r="H29" s="5"/>
      <c r="K29" s="1"/>
      <c r="L29" s="1"/>
      <c r="M29" s="1"/>
      <c r="N29" s="9"/>
    </row>
    <row r="30" spans="1:15" x14ac:dyDescent="0.35">
      <c r="K30" s="1"/>
      <c r="L30" s="1"/>
      <c r="M30" s="1"/>
      <c r="N30" s="1"/>
    </row>
    <row r="31" spans="1:15" x14ac:dyDescent="0.35">
      <c r="K31" s="1"/>
      <c r="L31" s="1"/>
      <c r="M31" s="1"/>
      <c r="N31" s="9"/>
    </row>
    <row r="32" spans="1:15" x14ac:dyDescent="0.35">
      <c r="K32" s="1"/>
      <c r="L32" s="1"/>
      <c r="M32" s="1"/>
      <c r="N32" s="1"/>
    </row>
    <row r="33" spans="11:14" x14ac:dyDescent="0.35">
      <c r="K33" s="1"/>
      <c r="L33" s="1"/>
      <c r="M33" s="1"/>
      <c r="N33" s="9"/>
    </row>
    <row r="34" spans="11:14" x14ac:dyDescent="0.35">
      <c r="K34" s="1"/>
      <c r="L34" s="1"/>
      <c r="M34" s="1"/>
      <c r="N34" s="1"/>
    </row>
  </sheetData>
  <autoFilter ref="A1:H28" xr:uid="{053B9C84-2705-467C-9523-9AA8137B3FE1}"/>
  <mergeCells count="3">
    <mergeCell ref="K18:K19"/>
    <mergeCell ref="L18:L19"/>
    <mergeCell ref="M18:M1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F30C2-3613-423C-861F-460E4DD59A6F}">
  <dimension ref="B3:G31"/>
  <sheetViews>
    <sheetView workbookViewId="0">
      <selection activeCell="I12" sqref="I12"/>
    </sheetView>
  </sheetViews>
  <sheetFormatPr baseColWidth="10" defaultRowHeight="14.5" x14ac:dyDescent="0.35"/>
  <cols>
    <col min="1" max="1" width="10.90625" style="35"/>
    <col min="2" max="2" width="8.54296875" style="35" bestFit="1" customWidth="1"/>
    <col min="3" max="3" width="10.7265625" style="35" customWidth="1"/>
    <col min="4" max="4" width="27.6328125" style="35" bestFit="1" customWidth="1"/>
    <col min="5" max="5" width="19.1796875" style="35" bestFit="1" customWidth="1"/>
    <col min="6" max="6" width="18.36328125" style="35" bestFit="1" customWidth="1"/>
    <col min="7" max="7" width="19.36328125" style="42" bestFit="1" customWidth="1"/>
    <col min="8" max="16384" width="10.90625" style="35"/>
  </cols>
  <sheetData>
    <row r="3" spans="2:7" x14ac:dyDescent="0.35">
      <c r="B3" s="43" t="s">
        <v>83</v>
      </c>
      <c r="C3" s="43" t="s">
        <v>0</v>
      </c>
      <c r="D3" s="43" t="s">
        <v>1</v>
      </c>
      <c r="E3" s="43" t="s">
        <v>84</v>
      </c>
      <c r="F3" s="43" t="s">
        <v>85</v>
      </c>
      <c r="G3" s="43" t="s">
        <v>29</v>
      </c>
    </row>
    <row r="4" spans="2:7" x14ac:dyDescent="0.35">
      <c r="B4" s="36">
        <v>1</v>
      </c>
      <c r="C4" s="36" t="s">
        <v>3</v>
      </c>
      <c r="D4" s="36" t="s">
        <v>4</v>
      </c>
      <c r="E4" s="37">
        <f>'Detalle Obs.'!D2</f>
        <v>734854.08963858709</v>
      </c>
      <c r="F4" s="37">
        <f>'Detalle Obs.'!E2</f>
        <v>0</v>
      </c>
      <c r="G4" s="38" t="str">
        <f>'Detalle Obs.'!G2</f>
        <v>Acogida</v>
      </c>
    </row>
    <row r="5" spans="2:7" x14ac:dyDescent="0.35">
      <c r="B5" s="36">
        <f>+B4+1</f>
        <v>2</v>
      </c>
      <c r="C5" s="36" t="s">
        <v>6</v>
      </c>
      <c r="D5" s="36" t="s">
        <v>8</v>
      </c>
      <c r="E5" s="37">
        <f>'Detalle Obs.'!D3</f>
        <v>326558.98510543333</v>
      </c>
      <c r="F5" s="37">
        <f>'Detalle Obs.'!E3</f>
        <v>0</v>
      </c>
      <c r="G5" s="38" t="str">
        <f>'Detalle Obs.'!G3</f>
        <v>Acogida</v>
      </c>
    </row>
    <row r="6" spans="2:7" x14ac:dyDescent="0.35">
      <c r="B6" s="36">
        <f t="shared" ref="B6:B30" si="0">+B5+1</f>
        <v>3</v>
      </c>
      <c r="C6" s="36" t="s">
        <v>9</v>
      </c>
      <c r="D6" s="36" t="s">
        <v>86</v>
      </c>
      <c r="E6" s="37">
        <f>'Detalle Obs.'!D4</f>
        <v>3719469.4631441478</v>
      </c>
      <c r="F6" s="37">
        <f>'Detalle Obs.'!E4</f>
        <v>0</v>
      </c>
      <c r="G6" s="38" t="str">
        <f>'Detalle Obs.'!G4</f>
        <v>Acogida</v>
      </c>
    </row>
    <row r="7" spans="2:7" x14ac:dyDescent="0.35">
      <c r="B7" s="36">
        <f t="shared" si="0"/>
        <v>4</v>
      </c>
      <c r="C7" s="36" t="s">
        <v>9</v>
      </c>
      <c r="D7" s="36" t="s">
        <v>87</v>
      </c>
      <c r="E7" s="37">
        <f>'Detalle Obs.'!D5</f>
        <v>2498933.1946006175</v>
      </c>
      <c r="F7" s="37">
        <f>'Detalle Obs.'!E5</f>
        <v>36687.813072391029</v>
      </c>
      <c r="G7" s="38" t="str">
        <f>'Detalle Obs.'!G5</f>
        <v>Acogida</v>
      </c>
    </row>
    <row r="8" spans="2:7" x14ac:dyDescent="0.35">
      <c r="B8" s="36">
        <f t="shared" si="0"/>
        <v>5</v>
      </c>
      <c r="C8" s="36" t="s">
        <v>11</v>
      </c>
      <c r="D8" s="36" t="s">
        <v>12</v>
      </c>
      <c r="E8" s="37">
        <f>'Detalle Obs.'!D6</f>
        <v>274597.98459459492</v>
      </c>
      <c r="F8" s="37">
        <f>'Detalle Obs.'!E6</f>
        <v>0</v>
      </c>
      <c r="G8" s="38" t="str">
        <f>'Detalle Obs.'!G6</f>
        <v>Acogida</v>
      </c>
    </row>
    <row r="9" spans="2:7" x14ac:dyDescent="0.35">
      <c r="B9" s="36">
        <f t="shared" si="0"/>
        <v>6</v>
      </c>
      <c r="C9" s="36" t="s">
        <v>15</v>
      </c>
      <c r="D9" s="36" t="s">
        <v>14</v>
      </c>
      <c r="E9" s="37">
        <f>'Detalle Obs.'!D7</f>
        <v>478648.49162227602</v>
      </c>
      <c r="F9" s="37">
        <f>'Detalle Obs.'!E7</f>
        <v>0</v>
      </c>
      <c r="G9" s="38" t="str">
        <f>'Detalle Obs.'!G7</f>
        <v>Acogida</v>
      </c>
    </row>
    <row r="10" spans="2:7" x14ac:dyDescent="0.35">
      <c r="B10" s="36">
        <f t="shared" si="0"/>
        <v>7</v>
      </c>
      <c r="C10" s="36" t="s">
        <v>15</v>
      </c>
      <c r="D10" s="36" t="s">
        <v>18</v>
      </c>
      <c r="E10" s="37">
        <f>'Detalle Obs.'!D8</f>
        <v>906850.08314233157</v>
      </c>
      <c r="F10" s="37">
        <f>'Detalle Obs.'!E8</f>
        <v>286527.59183572209</v>
      </c>
      <c r="G10" s="38" t="str">
        <f>'Detalle Obs.'!G8</f>
        <v>Acogida</v>
      </c>
    </row>
    <row r="11" spans="2:7" x14ac:dyDescent="0.35">
      <c r="B11" s="36">
        <f t="shared" si="0"/>
        <v>8</v>
      </c>
      <c r="C11" s="36" t="s">
        <v>15</v>
      </c>
      <c r="D11" s="36" t="s">
        <v>19</v>
      </c>
      <c r="E11" s="37">
        <f>'Detalle Obs.'!D9</f>
        <v>995849.32398779329</v>
      </c>
      <c r="F11" s="37">
        <f>'Detalle Obs.'!E9</f>
        <v>0</v>
      </c>
      <c r="G11" s="38" t="str">
        <f>'Detalle Obs.'!G9</f>
        <v>Acogida</v>
      </c>
    </row>
    <row r="12" spans="2:7" x14ac:dyDescent="0.35">
      <c r="B12" s="36">
        <f t="shared" si="0"/>
        <v>9</v>
      </c>
      <c r="C12" s="36" t="s">
        <v>15</v>
      </c>
      <c r="D12" s="36" t="s">
        <v>20</v>
      </c>
      <c r="E12" s="37">
        <f>'Detalle Obs.'!D10</f>
        <v>1543803.179353205</v>
      </c>
      <c r="F12" s="37">
        <f>'Detalle Obs.'!E10</f>
        <v>0</v>
      </c>
      <c r="G12" s="38" t="str">
        <f>'Detalle Obs.'!G10</f>
        <v>Acogida</v>
      </c>
    </row>
    <row r="13" spans="2:7" x14ac:dyDescent="0.35">
      <c r="B13" s="36">
        <f t="shared" si="0"/>
        <v>10</v>
      </c>
      <c r="C13" s="36"/>
      <c r="D13" s="36" t="s">
        <v>23</v>
      </c>
      <c r="E13" s="37">
        <f>'Detalle Obs.'!D11</f>
        <v>223481.98345039529</v>
      </c>
      <c r="F13" s="37">
        <f>'Detalle Obs.'!E11</f>
        <v>167694.49583523627</v>
      </c>
      <c r="G13" s="38" t="str">
        <f>'Detalle Obs.'!G11</f>
        <v>Parcialmente Acogida</v>
      </c>
    </row>
    <row r="14" spans="2:7" x14ac:dyDescent="0.35">
      <c r="B14" s="36">
        <f t="shared" si="0"/>
        <v>11</v>
      </c>
      <c r="C14" s="36" t="s">
        <v>15</v>
      </c>
      <c r="D14" s="36" t="s">
        <v>35</v>
      </c>
      <c r="E14" s="37">
        <f>'Detalle Obs.'!D12</f>
        <v>72994.834100000007</v>
      </c>
      <c r="F14" s="37">
        <f>'Detalle Obs.'!E12</f>
        <v>46089.005690000005</v>
      </c>
      <c r="G14" s="38" t="str">
        <f>'Detalle Obs.'!G12</f>
        <v>Acogida</v>
      </c>
    </row>
    <row r="15" spans="2:7" x14ac:dyDescent="0.35">
      <c r="B15" s="36">
        <f t="shared" si="0"/>
        <v>12</v>
      </c>
      <c r="C15" s="36" t="s">
        <v>38</v>
      </c>
      <c r="D15" s="36" t="s">
        <v>37</v>
      </c>
      <c r="E15" s="37">
        <f>'Detalle Obs.'!D13</f>
        <v>15492.281857935755</v>
      </c>
      <c r="F15" s="37">
        <f>'Detalle Obs.'!E13</f>
        <v>0</v>
      </c>
      <c r="G15" s="38" t="str">
        <f>'Detalle Obs.'!G13</f>
        <v>Acogida</v>
      </c>
    </row>
    <row r="16" spans="2:7" x14ac:dyDescent="0.35">
      <c r="B16" s="36">
        <f t="shared" si="0"/>
        <v>13</v>
      </c>
      <c r="C16" s="36" t="s">
        <v>15</v>
      </c>
      <c r="D16" s="36" t="s">
        <v>40</v>
      </c>
      <c r="E16" s="46">
        <f>'Detalle Obs.'!D14</f>
        <v>368356.76443703234</v>
      </c>
      <c r="F16" s="46">
        <f>'Detalle Obs.'!E14</f>
        <v>0</v>
      </c>
      <c r="G16" s="38" t="str">
        <f>'Detalle Obs.'!G14</f>
        <v>Acogida</v>
      </c>
    </row>
    <row r="17" spans="2:7" x14ac:dyDescent="0.35">
      <c r="B17" s="36">
        <f t="shared" si="0"/>
        <v>14</v>
      </c>
      <c r="C17" s="36" t="s">
        <v>70</v>
      </c>
      <c r="D17" s="36" t="s">
        <v>40</v>
      </c>
      <c r="E17" s="47"/>
      <c r="F17" s="47"/>
      <c r="G17" s="38" t="str">
        <f>'Detalle Obs.'!G15</f>
        <v>Acogida</v>
      </c>
    </row>
    <row r="18" spans="2:7" x14ac:dyDescent="0.35">
      <c r="B18" s="36">
        <f t="shared" si="0"/>
        <v>15</v>
      </c>
      <c r="C18" s="36" t="s">
        <v>42</v>
      </c>
      <c r="D18" s="36" t="s">
        <v>41</v>
      </c>
      <c r="E18" s="37">
        <f>'Detalle Obs.'!D16</f>
        <v>0</v>
      </c>
      <c r="F18" s="37">
        <f>'Detalle Obs.'!E16</f>
        <v>0</v>
      </c>
      <c r="G18" s="38" t="str">
        <f>'Detalle Obs.'!G16</f>
        <v>No acogida</v>
      </c>
    </row>
    <row r="19" spans="2:7" x14ac:dyDescent="0.35">
      <c r="B19" s="36">
        <f t="shared" si="0"/>
        <v>16</v>
      </c>
      <c r="C19" s="36" t="s">
        <v>46</v>
      </c>
      <c r="D19" s="36" t="s">
        <v>47</v>
      </c>
      <c r="E19" s="37">
        <f>'Detalle Obs.'!D17</f>
        <v>18151881.619380336</v>
      </c>
      <c r="F19" s="37">
        <f>'Detalle Obs.'!E17</f>
        <v>11233931.272946158</v>
      </c>
      <c r="G19" s="38" t="str">
        <f>'Detalle Obs.'!G17</f>
        <v>Acogida</v>
      </c>
    </row>
    <row r="20" spans="2:7" x14ac:dyDescent="0.35">
      <c r="B20" s="36">
        <f t="shared" si="0"/>
        <v>17</v>
      </c>
      <c r="C20" s="36" t="s">
        <v>48</v>
      </c>
      <c r="D20" s="36" t="s">
        <v>49</v>
      </c>
      <c r="E20" s="37">
        <f>'Detalle Obs.'!D18</f>
        <v>2098038.2215876183</v>
      </c>
      <c r="F20" s="37">
        <f>'Detalle Obs.'!E18</f>
        <v>2098038.2215876183</v>
      </c>
      <c r="G20" s="38" t="str">
        <f>'Detalle Obs.'!G18</f>
        <v>No acogida</v>
      </c>
    </row>
    <row r="21" spans="2:7" x14ac:dyDescent="0.35">
      <c r="B21" s="36">
        <f t="shared" si="0"/>
        <v>18</v>
      </c>
      <c r="C21" s="36" t="s">
        <v>50</v>
      </c>
      <c r="D21" s="36" t="s">
        <v>51</v>
      </c>
      <c r="E21" s="37">
        <f>'Detalle Obs.'!D19</f>
        <v>0</v>
      </c>
      <c r="F21" s="37">
        <f>'Detalle Obs.'!E19</f>
        <v>0</v>
      </c>
      <c r="G21" s="38" t="str">
        <f>'Detalle Obs.'!G19</f>
        <v>No acogida.</v>
      </c>
    </row>
    <row r="22" spans="2:7" x14ac:dyDescent="0.35">
      <c r="B22" s="36">
        <f t="shared" si="0"/>
        <v>19</v>
      </c>
      <c r="C22" s="36" t="s">
        <v>52</v>
      </c>
      <c r="D22" s="36" t="s">
        <v>53</v>
      </c>
      <c r="E22" s="37">
        <f>'Detalle Obs.'!D20</f>
        <v>339919.25777556864</v>
      </c>
      <c r="F22" s="37">
        <f>'Detalle Obs.'!E20</f>
        <v>52004.75854721613</v>
      </c>
      <c r="G22" s="38" t="str">
        <f>'Detalle Obs.'!G20</f>
        <v>Acogida</v>
      </c>
    </row>
    <row r="23" spans="2:7" x14ac:dyDescent="0.35">
      <c r="B23" s="36">
        <f t="shared" si="0"/>
        <v>20</v>
      </c>
      <c r="C23" s="36" t="s">
        <v>54</v>
      </c>
      <c r="D23" s="36" t="s">
        <v>55</v>
      </c>
      <c r="E23" s="37">
        <f>'Detalle Obs.'!D21</f>
        <v>688827.91650940804</v>
      </c>
      <c r="F23" s="37">
        <f>'Detalle Obs.'!E21</f>
        <v>0</v>
      </c>
      <c r="G23" s="38" t="str">
        <f>'Detalle Obs.'!G21</f>
        <v>Acogida</v>
      </c>
    </row>
    <row r="24" spans="2:7" x14ac:dyDescent="0.35">
      <c r="B24" s="36">
        <f t="shared" si="0"/>
        <v>21</v>
      </c>
      <c r="C24" s="36" t="s">
        <v>56</v>
      </c>
      <c r="D24" s="36" t="s">
        <v>57</v>
      </c>
      <c r="E24" s="37">
        <f>'Detalle Obs.'!D22</f>
        <v>652494.88095192483</v>
      </c>
      <c r="F24" s="37">
        <f>'Detalle Obs.'!E22</f>
        <v>0</v>
      </c>
      <c r="G24" s="38" t="str">
        <f>LEFT('Detalle Obs.'!G22,7)</f>
        <v>Acogida</v>
      </c>
    </row>
    <row r="25" spans="2:7" x14ac:dyDescent="0.35">
      <c r="B25" s="36">
        <f t="shared" si="0"/>
        <v>22</v>
      </c>
      <c r="C25" s="36" t="s">
        <v>58</v>
      </c>
      <c r="D25" s="36" t="s">
        <v>59</v>
      </c>
      <c r="E25" s="37">
        <f>'Detalle Obs.'!D23</f>
        <v>3213495.8797485558</v>
      </c>
      <c r="F25" s="37">
        <f>'Detalle Obs.'!E23</f>
        <v>2731421.877912987</v>
      </c>
      <c r="G25" s="38" t="str">
        <f>LEFT('Detalle Obs.'!G23,7)</f>
        <v>Acogido</v>
      </c>
    </row>
    <row r="26" spans="2:7" x14ac:dyDescent="0.35">
      <c r="B26" s="36">
        <f t="shared" si="0"/>
        <v>23</v>
      </c>
      <c r="C26" s="36" t="s">
        <v>60</v>
      </c>
      <c r="D26" s="36" t="s">
        <v>61</v>
      </c>
      <c r="E26" s="37">
        <f>'Detalle Obs.'!D24</f>
        <v>7098949.2174914125</v>
      </c>
      <c r="F26" s="37">
        <f>'Detalle Obs.'!E24</f>
        <v>4336017.8961999416</v>
      </c>
      <c r="G26" s="38" t="str">
        <f>LEFT('Detalle Obs.'!G24,7)</f>
        <v>Acogido</v>
      </c>
    </row>
    <row r="27" spans="2:7" x14ac:dyDescent="0.35">
      <c r="B27" s="36">
        <f t="shared" si="0"/>
        <v>24</v>
      </c>
      <c r="C27" s="36" t="s">
        <v>62</v>
      </c>
      <c r="D27" s="36" t="s">
        <v>63</v>
      </c>
      <c r="E27" s="37">
        <f>'Detalle Obs.'!D25</f>
        <v>14600756.605479142</v>
      </c>
      <c r="F27" s="37">
        <f>'Detalle Obs.'!E25</f>
        <v>11610300.185119534</v>
      </c>
      <c r="G27" s="38" t="str">
        <f>LEFT('Detalle Obs.'!G25,7)</f>
        <v>Parcial</v>
      </c>
    </row>
    <row r="28" spans="2:7" x14ac:dyDescent="0.35">
      <c r="B28" s="36">
        <f t="shared" si="0"/>
        <v>25</v>
      </c>
      <c r="C28" s="36" t="s">
        <v>64</v>
      </c>
      <c r="D28" s="36" t="s">
        <v>65</v>
      </c>
      <c r="E28" s="37">
        <f>'Detalle Obs.'!D26</f>
        <v>80022789.840000004</v>
      </c>
      <c r="F28" s="37">
        <f>'Detalle Obs.'!E26</f>
        <v>3639420.5699999984</v>
      </c>
      <c r="G28" s="38" t="str">
        <f>LEFT('Detalle Obs.'!G26,7)</f>
        <v>Acogido</v>
      </c>
    </row>
    <row r="29" spans="2:7" x14ac:dyDescent="0.35">
      <c r="B29" s="36">
        <f t="shared" si="0"/>
        <v>26</v>
      </c>
      <c r="C29" s="36" t="s">
        <v>66</v>
      </c>
      <c r="D29" s="36" t="s">
        <v>67</v>
      </c>
      <c r="E29" s="37">
        <f>'Detalle Obs.'!D27</f>
        <v>1207193.117474528</v>
      </c>
      <c r="F29" s="37">
        <f>'Detalle Obs.'!E27</f>
        <v>663918.53033407312</v>
      </c>
      <c r="G29" s="38" t="str">
        <f>LEFT('Detalle Obs.'!G27,7)</f>
        <v>Acogido</v>
      </c>
    </row>
    <row r="30" spans="2:7" x14ac:dyDescent="0.35">
      <c r="B30" s="36">
        <f t="shared" si="0"/>
        <v>27</v>
      </c>
      <c r="C30" s="36" t="s">
        <v>68</v>
      </c>
      <c r="D30" s="36" t="s">
        <v>69</v>
      </c>
      <c r="E30" s="37">
        <f>'Detalle Obs.'!D28</f>
        <v>2514908.3073902987</v>
      </c>
      <c r="F30" s="37">
        <f>'Detalle Obs.'!E28</f>
        <v>1179915.185933115</v>
      </c>
      <c r="G30" s="38" t="str">
        <f>LEFT('Detalle Obs.'!G28,7)</f>
        <v>Acogido</v>
      </c>
    </row>
    <row r="31" spans="2:7" x14ac:dyDescent="0.35">
      <c r="D31" s="39" t="s">
        <v>93</v>
      </c>
      <c r="E31" s="40">
        <f>SUM(E4:E30)</f>
        <v>142749145.52282315</v>
      </c>
      <c r="F31" s="40">
        <f>SUM(F4:F30)</f>
        <v>38081967.405013986</v>
      </c>
      <c r="G31" s="41"/>
    </row>
  </sheetData>
  <autoFilter ref="B3:G30" xr:uid="{862F30C2-3613-423C-861F-460E4DD59A6F}"/>
  <mergeCells count="2">
    <mergeCell ref="E16:E17"/>
    <mergeCell ref="F16:F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Detalle Obs.</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Gonzalez Apablaza</dc:creator>
  <cp:lastModifiedBy>Marcelo Rubio Sekul</cp:lastModifiedBy>
  <dcterms:created xsi:type="dcterms:W3CDTF">2022-05-03T14:39:36Z</dcterms:created>
  <dcterms:modified xsi:type="dcterms:W3CDTF">2022-05-25T13:21:49Z</dcterms:modified>
</cp:coreProperties>
</file>