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ejandra.torres\Documents\"/>
    </mc:Choice>
  </mc:AlternateContent>
  <xr:revisionPtr revIDLastSave="0" documentId="13_ncr:1_{48EF6750-925A-48E6-B211-EB36357000DB}" xr6:coauthVersionLast="47" xr6:coauthVersionMax="47" xr10:uidLastSave="{00000000-0000-0000-0000-000000000000}"/>
  <bookViews>
    <workbookView xWindow="-19320" yWindow="-3165" windowWidth="19440" windowHeight="15150" xr2:uid="{CD681671-B69A-4756-9C22-BE99AC2E423F}"/>
  </bookViews>
  <sheets>
    <sheet name="Prorratas" sheetId="2" r:id="rId1"/>
    <sheet name="TD Facturación" sheetId="8" state="hidden" r:id="rId2"/>
    <sheet name="TD Carta" sheetId="11" state="hidden" r:id="rId3"/>
    <sheet name="Base TD" sheetId="6" state="hidden" r:id="rId4"/>
    <sheet name="Hoja1" sheetId="13" state="hidden" r:id="rId5"/>
    <sheet name="Planilla de Trabajo" sheetId="5" r:id="rId6"/>
    <sheet name="UF 2018" sheetId="4" state="hidden" r:id="rId7"/>
    <sheet name="UF 2019" sheetId="3" state="hidden" r:id="rId8"/>
  </sheets>
  <externalReferences>
    <externalReference r:id="rId9"/>
  </externalReferences>
  <definedNames>
    <definedName name="_xlnm._FilterDatabase" localSheetId="3" hidden="1">'Base TD'!$A$2:$L$68</definedName>
    <definedName name="_xlnm._FilterDatabase" localSheetId="5" hidden="1">'Planilla de Trabajo'!$A$1:$I$7</definedName>
    <definedName name="_xlnm._FilterDatabase" localSheetId="0" hidden="1">Prorratas!$B$5:$P$154</definedName>
    <definedName name="_xlnm._FilterDatabase" localSheetId="1" hidden="1">'TD Facturación'!$A:$A</definedName>
    <definedName name="Proyectos">[1]Hoja2!$C$2:$C$14</definedName>
  </definedNames>
  <calcPr calcId="191029"/>
  <pivotCaches>
    <pivotCache cacheId="2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3" i="6"/>
  <c r="L68" i="13"/>
  <c r="J68" i="13"/>
  <c r="L67" i="13"/>
  <c r="J67" i="13"/>
  <c r="L66" i="13"/>
  <c r="J66" i="13"/>
  <c r="L65" i="13"/>
  <c r="J65" i="13"/>
  <c r="L64" i="13"/>
  <c r="J64" i="13"/>
  <c r="L63" i="13"/>
  <c r="J63" i="13"/>
  <c r="L62" i="13"/>
  <c r="J62" i="13"/>
  <c r="L61" i="13"/>
  <c r="J61" i="13"/>
  <c r="L60" i="13"/>
  <c r="J60" i="13"/>
  <c r="L59" i="13"/>
  <c r="J59" i="13"/>
  <c r="L58" i="13"/>
  <c r="J58" i="13"/>
  <c r="L57" i="13"/>
  <c r="J57" i="13"/>
  <c r="L56" i="13"/>
  <c r="J56" i="13"/>
  <c r="L55" i="13"/>
  <c r="J55" i="13"/>
  <c r="L54" i="13"/>
  <c r="J54" i="13"/>
  <c r="L53" i="13"/>
  <c r="J53" i="13"/>
  <c r="L52" i="13"/>
  <c r="J52" i="13"/>
  <c r="L51" i="13"/>
  <c r="J51" i="13"/>
  <c r="L50" i="13"/>
  <c r="J50" i="13"/>
  <c r="L49" i="13"/>
  <c r="J49" i="13"/>
  <c r="L48" i="13"/>
  <c r="J48" i="13"/>
  <c r="L47" i="13"/>
  <c r="J47" i="13"/>
  <c r="L46" i="13"/>
  <c r="J46" i="13"/>
  <c r="L45" i="13"/>
  <c r="J45" i="13"/>
  <c r="L44" i="13"/>
  <c r="J44" i="13"/>
  <c r="L43" i="13"/>
  <c r="J43" i="13"/>
  <c r="L42" i="13"/>
  <c r="J42" i="13"/>
  <c r="L41" i="13"/>
  <c r="J41" i="13"/>
  <c r="L40" i="13"/>
  <c r="J40" i="13"/>
  <c r="L39" i="13"/>
  <c r="J39" i="13"/>
  <c r="L38" i="13"/>
  <c r="J38" i="13"/>
  <c r="L37" i="13"/>
  <c r="J37" i="13"/>
  <c r="L36" i="13"/>
  <c r="J36" i="13"/>
  <c r="L35" i="13"/>
  <c r="J35" i="13"/>
  <c r="L34" i="13"/>
  <c r="J34" i="13"/>
  <c r="L33" i="13"/>
  <c r="J33" i="13"/>
  <c r="L32" i="13"/>
  <c r="J32" i="13"/>
  <c r="L31" i="13"/>
  <c r="J31" i="13"/>
  <c r="L30" i="13"/>
  <c r="J30" i="13"/>
  <c r="L29" i="13"/>
  <c r="J29" i="13"/>
  <c r="L28" i="13"/>
  <c r="J28" i="13"/>
  <c r="L27" i="13"/>
  <c r="J27" i="13"/>
  <c r="L26" i="13"/>
  <c r="J26" i="13"/>
  <c r="L25" i="13"/>
  <c r="J25" i="13"/>
  <c r="L24" i="13"/>
  <c r="J24" i="13"/>
  <c r="L23" i="13"/>
  <c r="J23" i="13"/>
  <c r="L22" i="13"/>
  <c r="J22" i="13"/>
  <c r="L21" i="13"/>
  <c r="J21" i="13"/>
  <c r="L20" i="13"/>
  <c r="J20" i="13"/>
  <c r="L19" i="13"/>
  <c r="J19" i="13"/>
  <c r="L18" i="13"/>
  <c r="J18" i="13"/>
  <c r="L17" i="13"/>
  <c r="J17" i="13"/>
  <c r="L16" i="13"/>
  <c r="J16" i="13"/>
  <c r="L15" i="13"/>
  <c r="J15" i="13"/>
  <c r="L14" i="13"/>
  <c r="J14" i="13"/>
  <c r="L13" i="13"/>
  <c r="J13" i="13"/>
  <c r="L12" i="13"/>
  <c r="J12" i="13"/>
  <c r="L11" i="13"/>
  <c r="J11" i="13"/>
  <c r="L10" i="13"/>
  <c r="J10" i="13"/>
  <c r="L9" i="13"/>
  <c r="J9" i="13"/>
  <c r="L8" i="13"/>
  <c r="J8" i="13"/>
  <c r="L7" i="13"/>
  <c r="J7" i="13"/>
  <c r="L6" i="13"/>
  <c r="J6" i="13"/>
  <c r="L5" i="13"/>
  <c r="J5" i="13"/>
  <c r="L4" i="13"/>
  <c r="J4" i="13"/>
  <c r="J1" i="13" s="1"/>
  <c r="L3" i="13"/>
  <c r="J3" i="13"/>
  <c r="E5" i="2" l="1"/>
  <c r="F5" i="2"/>
  <c r="G5" i="2"/>
  <c r="H5" i="2"/>
  <c r="I5" i="2"/>
  <c r="J5" i="2"/>
  <c r="K5" i="2"/>
  <c r="L5" i="2"/>
  <c r="M5" i="2"/>
  <c r="N5" i="2"/>
  <c r="D5" i="2"/>
  <c r="C5" i="2"/>
  <c r="J7" i="11" l="1"/>
  <c r="J8" i="11"/>
  <c r="J9" i="11"/>
  <c r="J10" i="11"/>
  <c r="J11" i="11"/>
  <c r="J12" i="11"/>
  <c r="J6" i="11"/>
  <c r="I6" i="11"/>
  <c r="I7" i="11"/>
  <c r="I8" i="11"/>
  <c r="I9" i="11"/>
  <c r="I10" i="11"/>
  <c r="I11" i="11"/>
  <c r="I12" i="11"/>
  <c r="H7" i="11"/>
  <c r="H8" i="11"/>
  <c r="H9" i="11"/>
  <c r="H10" i="11"/>
  <c r="H11" i="11"/>
  <c r="H12" i="11"/>
  <c r="H6" i="11"/>
  <c r="F3" i="11"/>
  <c r="F2" i="11" s="1"/>
  <c r="I14" i="11" l="1"/>
  <c r="A63" i="8"/>
  <c r="A54" i="8"/>
  <c r="P5" i="2" l="1"/>
  <c r="P8" i="2"/>
  <c r="P6" i="2"/>
  <c r="G1" i="2"/>
  <c r="C1" i="2" l="1"/>
  <c r="D1" i="2"/>
  <c r="E1" i="2"/>
  <c r="F1" i="2"/>
  <c r="H1" i="2"/>
  <c r="I1" i="2"/>
  <c r="J1" i="2"/>
  <c r="K1" i="2"/>
  <c r="L1" i="2"/>
  <c r="M1" i="2"/>
  <c r="N1" i="2"/>
  <c r="P101" i="2" l="1"/>
  <c r="P136" i="2"/>
  <c r="P50" i="2"/>
  <c r="P127" i="2"/>
  <c r="P61" i="2"/>
  <c r="P104" i="2"/>
  <c r="P122" i="2"/>
  <c r="P55" i="2"/>
  <c r="P98" i="2"/>
  <c r="P143" i="2"/>
  <c r="P73" i="2"/>
  <c r="P134" i="2"/>
  <c r="P67" i="2"/>
  <c r="P131" i="2"/>
  <c r="P49" i="2"/>
  <c r="P68" i="2"/>
  <c r="P110" i="2"/>
  <c r="P43" i="2"/>
  <c r="P37" i="2"/>
  <c r="P133" i="2"/>
  <c r="P82" i="2"/>
  <c r="P16" i="2"/>
  <c r="P77" i="2"/>
  <c r="P10" i="2"/>
  <c r="P138" i="2"/>
  <c r="P71" i="2"/>
  <c r="P114" i="2"/>
  <c r="P48" i="2"/>
  <c r="P89" i="2"/>
  <c r="P22" i="2"/>
  <c r="P150" i="2"/>
  <c r="P83" i="2"/>
  <c r="P147" i="2"/>
  <c r="P129" i="2"/>
  <c r="P62" i="2"/>
  <c r="P108" i="2"/>
  <c r="P123" i="2"/>
  <c r="P34" i="2"/>
  <c r="P21" i="2"/>
  <c r="P53" i="2"/>
  <c r="P60" i="2"/>
  <c r="P93" i="2"/>
  <c r="P26" i="2"/>
  <c r="P154" i="2"/>
  <c r="P87" i="2"/>
  <c r="P146" i="2"/>
  <c r="P100" i="2"/>
  <c r="P105" i="2"/>
  <c r="P38" i="2"/>
  <c r="P40" i="2"/>
  <c r="P28" i="2"/>
  <c r="P81" i="2"/>
  <c r="P14" i="2"/>
  <c r="P142" i="2"/>
  <c r="P11" i="2"/>
  <c r="P139" i="2"/>
  <c r="P149" i="2"/>
  <c r="P80" i="2"/>
  <c r="P124" i="2"/>
  <c r="P144" i="2"/>
  <c r="P125" i="2"/>
  <c r="P58" i="2"/>
  <c r="P96" i="2"/>
  <c r="P119" i="2"/>
  <c r="P15" i="2"/>
  <c r="P9" i="2"/>
  <c r="P137" i="2"/>
  <c r="P70" i="2"/>
  <c r="P128" i="2"/>
  <c r="P120" i="2"/>
  <c r="P113" i="2"/>
  <c r="P46" i="2"/>
  <c r="P64" i="2"/>
  <c r="P107" i="2"/>
  <c r="P85" i="2"/>
  <c r="P117" i="2"/>
  <c r="P31" i="2"/>
  <c r="P13" i="2"/>
  <c r="P141" i="2"/>
  <c r="P74" i="2"/>
  <c r="P7" i="2"/>
  <c r="P135" i="2"/>
  <c r="P47" i="2"/>
  <c r="P25" i="2"/>
  <c r="P153" i="2"/>
  <c r="P86" i="2"/>
  <c r="P19" i="2"/>
  <c r="P148" i="2"/>
  <c r="P65" i="2"/>
  <c r="P116" i="2"/>
  <c r="P126" i="2"/>
  <c r="P59" i="2"/>
  <c r="P88" i="2"/>
  <c r="P69" i="2"/>
  <c r="P130" i="2"/>
  <c r="P63" i="2"/>
  <c r="P29" i="2"/>
  <c r="P90" i="2"/>
  <c r="P23" i="2"/>
  <c r="P151" i="2"/>
  <c r="P79" i="2"/>
  <c r="P41" i="2"/>
  <c r="P44" i="2"/>
  <c r="P102" i="2"/>
  <c r="P35" i="2"/>
  <c r="P99" i="2"/>
  <c r="P17" i="2"/>
  <c r="P145" i="2"/>
  <c r="P78" i="2"/>
  <c r="P75" i="2"/>
  <c r="P32" i="2"/>
  <c r="P18" i="2"/>
  <c r="P36" i="2"/>
  <c r="P152" i="2"/>
  <c r="P132" i="2"/>
  <c r="P24" i="2"/>
  <c r="P95" i="2"/>
  <c r="P112" i="2"/>
  <c r="P45" i="2"/>
  <c r="P109" i="2"/>
  <c r="P56" i="2"/>
  <c r="P42" i="2"/>
  <c r="P106" i="2"/>
  <c r="P52" i="2"/>
  <c r="P39" i="2"/>
  <c r="P103" i="2"/>
  <c r="P66" i="2"/>
  <c r="P72" i="2"/>
  <c r="P111" i="2"/>
  <c r="P140" i="2"/>
  <c r="P57" i="2"/>
  <c r="P121" i="2"/>
  <c r="P92" i="2"/>
  <c r="P54" i="2"/>
  <c r="P118" i="2"/>
  <c r="P84" i="2"/>
  <c r="P51" i="2"/>
  <c r="P115" i="2"/>
  <c r="P76" i="2"/>
  <c r="P33" i="2"/>
  <c r="P97" i="2"/>
  <c r="P20" i="2"/>
  <c r="P30" i="2"/>
  <c r="P94" i="2"/>
  <c r="P12" i="2"/>
  <c r="P27" i="2"/>
  <c r="P91" i="2"/>
</calcChain>
</file>

<file path=xl/sharedStrings.xml><?xml version="1.0" encoding="utf-8"?>
<sst xmlns="http://schemas.openxmlformats.org/spreadsheetml/2006/main" count="1527" uniqueCount="492">
  <si>
    <t>SE NCH</t>
  </si>
  <si>
    <t>KIMAL</t>
  </si>
  <si>
    <t>PIC-NPM</t>
  </si>
  <si>
    <t>CNA-LAG</t>
  </si>
  <si>
    <t>TRF-CMP</t>
  </si>
  <si>
    <t>TRF-AJA</t>
  </si>
  <si>
    <t>LAG-AME</t>
  </si>
  <si>
    <t>AME-RAP</t>
  </si>
  <si>
    <t>CAR-POL</t>
  </si>
  <si>
    <t>CHA-ANC</t>
  </si>
  <si>
    <t>CIR-PIC</t>
  </si>
  <si>
    <t>ENC-LAG</t>
  </si>
  <si>
    <t>Clave</t>
  </si>
  <si>
    <t>UCUQUER DOS</t>
  </si>
  <si>
    <t>Trueno</t>
  </si>
  <si>
    <t>TRAILELFU</t>
  </si>
  <si>
    <t>TOMAVAL GENERACIÓN</t>
  </si>
  <si>
    <t>Tiltil Solar</t>
  </si>
  <si>
    <t>TECNORED</t>
  </si>
  <si>
    <t>TAMM</t>
  </si>
  <si>
    <t>Tamakaya Energia SpA</t>
  </si>
  <si>
    <t>TALINAY</t>
  </si>
  <si>
    <t>SWC</t>
  </si>
  <si>
    <t>STERICYCLE</t>
  </si>
  <si>
    <t>SPV P4</t>
  </si>
  <si>
    <t>SPS LA HUAYCA</t>
  </si>
  <si>
    <t>SGA</t>
  </si>
  <si>
    <t>SDGx1</t>
  </si>
  <si>
    <t>SANTA MARTA</t>
  </si>
  <si>
    <t>SANTA IRENE</t>
  </si>
  <si>
    <t>SAN JUAN</t>
  </si>
  <si>
    <t>San Andrés</t>
  </si>
  <si>
    <t>RUCATAYO</t>
  </si>
  <si>
    <t>ROBLERÍA</t>
  </si>
  <si>
    <t>RIO HUASCO</t>
  </si>
  <si>
    <t>RECA</t>
  </si>
  <si>
    <t>RE2288</t>
  </si>
  <si>
    <t>RAKI</t>
  </si>
  <si>
    <t>PV SALVADOR</t>
  </si>
  <si>
    <t>PUNTILLA</t>
  </si>
  <si>
    <t>PUNTA PALMERAS</t>
  </si>
  <si>
    <t>PUCLARO</t>
  </si>
  <si>
    <t>POZO ALMONTE SOLAR 3</t>
  </si>
  <si>
    <t>POZO ALMONTE SOLAR 2</t>
  </si>
  <si>
    <t>Planta Solar San Pedro III SpA</t>
  </si>
  <si>
    <t>PICHILONCO</t>
  </si>
  <si>
    <t>PETROPOWER</t>
  </si>
  <si>
    <t>PEHUENCHE</t>
  </si>
  <si>
    <t>Parque Solar Los Loros</t>
  </si>
  <si>
    <t>PARQUE EÓLICO TALTAL</t>
  </si>
  <si>
    <t>Parque Eólico Renaico</t>
  </si>
  <si>
    <t>PARQUE EÓLICO LOS CURUROS</t>
  </si>
  <si>
    <t>Parque Eolico Lebu</t>
  </si>
  <si>
    <t>Parque Eólico El Arrayán</t>
  </si>
  <si>
    <t>PANGUIPULLI</t>
  </si>
  <si>
    <t>Pacific Hydro Chacayes</t>
  </si>
  <si>
    <t>PACIFIC HYDRO</t>
  </si>
  <si>
    <t>ON GROUP</t>
  </si>
  <si>
    <t>NUEVA ENERGIA</t>
  </si>
  <si>
    <t>NORVIND</t>
  </si>
  <si>
    <t>NORACID</t>
  </si>
  <si>
    <t>Negrete</t>
  </si>
  <si>
    <t>N/E</t>
  </si>
  <si>
    <t>MONTE REDONDO</t>
  </si>
  <si>
    <t>Molinera Villarrica</t>
  </si>
  <si>
    <t>MASISA ECO</t>
  </si>
  <si>
    <t>MALLARAUCO</t>
  </si>
  <si>
    <t>MAISAN</t>
  </si>
  <si>
    <t>LUZ DEL NORTE</t>
  </si>
  <si>
    <t>LOS PADRES HIDRO</t>
  </si>
  <si>
    <t>LOS MORROS</t>
  </si>
  <si>
    <t>LOS GUINDOS</t>
  </si>
  <si>
    <t>LOS ESPINOS</t>
  </si>
  <si>
    <t>LLEUQUEREO</t>
  </si>
  <si>
    <t>LEONERA</t>
  </si>
  <si>
    <t>LAS PAMPAS</t>
  </si>
  <si>
    <t>LAS FLORES</t>
  </si>
  <si>
    <t>LA MONTAÑA 1</t>
  </si>
  <si>
    <t>LA HIGUERA</t>
  </si>
  <si>
    <t>LA ARENA</t>
  </si>
  <si>
    <t>KDM</t>
  </si>
  <si>
    <t>JAVIERA</t>
  </si>
  <si>
    <t>Imelsa</t>
  </si>
  <si>
    <t>HUAJACHE</t>
  </si>
  <si>
    <t>HSA</t>
  </si>
  <si>
    <t>HORNITOS</t>
  </si>
  <si>
    <t>HidroProvidencia</t>
  </si>
  <si>
    <t>HIDROPALOMA</t>
  </si>
  <si>
    <t>HIDROMAULE</t>
  </si>
  <si>
    <t>HIDROLIRCAY</t>
  </si>
  <si>
    <t>HIDROELEC</t>
  </si>
  <si>
    <t>Hidroangol</t>
  </si>
  <si>
    <t>HBS Energía</t>
  </si>
  <si>
    <t>GUACOLDA</t>
  </si>
  <si>
    <t>GR PanAzucar</t>
  </si>
  <si>
    <t>GENPAC</t>
  </si>
  <si>
    <t>Generacion Solar Spa</t>
  </si>
  <si>
    <t>GASSUR</t>
  </si>
  <si>
    <t>GASATACAMA</t>
  </si>
  <si>
    <t>Eximido</t>
  </si>
  <si>
    <t>ERNC I</t>
  </si>
  <si>
    <t>EPC</t>
  </si>
  <si>
    <t>EPACÍFICO</t>
  </si>
  <si>
    <t>Eólica la Esperanza</t>
  </si>
  <si>
    <t>ENORCHILE</t>
  </si>
  <si>
    <t>ENLASA</t>
  </si>
  <si>
    <t>ENGIE</t>
  </si>
  <si>
    <t>Energía Bio Bio</t>
  </si>
  <si>
    <t>ENEL GREEN POWER</t>
  </si>
  <si>
    <t>ENDESA</t>
  </si>
  <si>
    <t>Empresa Electrica Cochrane SpA</t>
  </si>
  <si>
    <t>EMELDA</t>
  </si>
  <si>
    <t>ELISA</t>
  </si>
  <si>
    <t>ELEKTRAGEN</t>
  </si>
  <si>
    <t>Eléctrica El Galpón</t>
  </si>
  <si>
    <t>Eléctrica Caren</t>
  </si>
  <si>
    <t>El Mirador</t>
  </si>
  <si>
    <t>El Agrio</t>
  </si>
  <si>
    <t>EBCO ENERGÍA</t>
  </si>
  <si>
    <t>EBCO ATACAMA</t>
  </si>
  <si>
    <t>Duke Energy</t>
  </si>
  <si>
    <t>DOSAL</t>
  </si>
  <si>
    <t>DONGUIL</t>
  </si>
  <si>
    <t>Dongo</t>
  </si>
  <si>
    <t>DIUTO</t>
  </si>
  <si>
    <t>DEI DUQUECO</t>
  </si>
  <si>
    <t>CUMPEO</t>
  </si>
  <si>
    <t>CONFLUENCIA</t>
  </si>
  <si>
    <t>Conejo Solar</t>
  </si>
  <si>
    <t>COMASA</t>
  </si>
  <si>
    <t>Colmito</t>
  </si>
  <si>
    <t>COLLIL</t>
  </si>
  <si>
    <t>COLLAHUASI</t>
  </si>
  <si>
    <t>Colihues Energía</t>
  </si>
  <si>
    <t>COLBUN</t>
  </si>
  <si>
    <t>CHUNGUNGO</t>
  </si>
  <si>
    <t>CGI-IANSA</t>
  </si>
  <si>
    <t>CENIZAS</t>
  </si>
  <si>
    <t>CBB Centro</t>
  </si>
  <si>
    <t>CARRAN</t>
  </si>
  <si>
    <t>CARDONES</t>
  </si>
  <si>
    <t>CARBOMET</t>
  </si>
  <si>
    <t>CAPULLO</t>
  </si>
  <si>
    <t>Bioenergías Forestales</t>
  </si>
  <si>
    <t>Biocruz Generación</t>
  </si>
  <si>
    <t>BESALCO</t>
  </si>
  <si>
    <t>BELLAVISTA</t>
  </si>
  <si>
    <t>BARRICK</t>
  </si>
  <si>
    <t>ARAUCO</t>
  </si>
  <si>
    <t>ANGAMOS</t>
  </si>
  <si>
    <t>ANDINA</t>
  </si>
  <si>
    <t>Andes Generación</t>
  </si>
  <si>
    <t>AMANECER SOLAR</t>
  </si>
  <si>
    <t>ALMEYDA SOLAR</t>
  </si>
  <si>
    <t>ALLIPén</t>
  </si>
  <si>
    <t>ALBA</t>
  </si>
  <si>
    <t>Aguas del Melado</t>
  </si>
  <si>
    <t>AES GENER</t>
  </si>
  <si>
    <t>Aela Generación</t>
  </si>
  <si>
    <t>Acciona Energía Chile</t>
  </si>
  <si>
    <t>ABENGOA</t>
  </si>
  <si>
    <t>D201</t>
  </si>
  <si>
    <t>D310</t>
  </si>
  <si>
    <t>D082</t>
  </si>
  <si>
    <t>D115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</si>
  <si>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</si>
  <si>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</si>
  <si>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</si>
  <si>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</si>
  <si>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</si>
  <si>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</si>
  <si>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</si>
  <si>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</si>
  <si>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</si>
  <si>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</si>
  <si>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</si>
  <si>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</si>
  <si>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</si>
  <si>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Día</t>
  </si>
  <si>
    <t>Totales</t>
  </si>
  <si>
    <t>Total Valor</t>
  </si>
  <si>
    <t>Prorratas</t>
  </si>
  <si>
    <t>Fecha</t>
  </si>
  <si>
    <t>Auxiliar</t>
  </si>
  <si>
    <t>Descripcion</t>
  </si>
  <si>
    <t>Detalle</t>
  </si>
  <si>
    <t>Tipo ingreso</t>
  </si>
  <si>
    <t>Tipo Doc</t>
  </si>
  <si>
    <t>N° Documento</t>
  </si>
  <si>
    <t>Orden de compra</t>
  </si>
  <si>
    <t>Monto</t>
  </si>
  <si>
    <t>AUD</t>
  </si>
  <si>
    <t xml:space="preserve">Sociedad De Servicios De Ingenieria Spa </t>
  </si>
  <si>
    <t>RUT</t>
  </si>
  <si>
    <t>Razon Social</t>
  </si>
  <si>
    <t>Decreto</t>
  </si>
  <si>
    <t>Gerente</t>
  </si>
  <si>
    <t>correo</t>
  </si>
  <si>
    <t>%</t>
  </si>
  <si>
    <t>Monto a Distribuir</t>
  </si>
  <si>
    <t>Monto a Facturar</t>
  </si>
  <si>
    <t>Observación</t>
  </si>
  <si>
    <t>76489426-K</t>
  </si>
  <si>
    <t>Aela Generación S.A.</t>
  </si>
  <si>
    <t>94272000-9</t>
  </si>
  <si>
    <t>Aes Gener S.A.</t>
  </si>
  <si>
    <t>76114239-9</t>
  </si>
  <si>
    <t>Alba S.A.</t>
  </si>
  <si>
    <t>76273559-8</t>
  </si>
  <si>
    <t>Amanecer Solar SpA</t>
  </si>
  <si>
    <t>96547510-9</t>
  </si>
  <si>
    <t>Arauco Bioenergía S.A.</t>
  </si>
  <si>
    <t>76249099-4</t>
  </si>
  <si>
    <t>Besalco Energía Renovable S.A.</t>
  </si>
  <si>
    <t>76188197-3</t>
  </si>
  <si>
    <t>Bioenergías Forestales SpA</t>
  </si>
  <si>
    <t>96637520-5</t>
  </si>
  <si>
    <t>Empresa Eléctrica Capullo S.A.</t>
  </si>
  <si>
    <t>91066000-4</t>
  </si>
  <si>
    <t>Carbomet Energía S.A.</t>
  </si>
  <si>
    <t>76819440-8</t>
  </si>
  <si>
    <t>Eléctrica Cenizas S.A.</t>
  </si>
  <si>
    <t>76326949-3</t>
  </si>
  <si>
    <t>Central Colmito S.A.</t>
  </si>
  <si>
    <t>96546010-1</t>
  </si>
  <si>
    <t>Comasa SpA</t>
  </si>
  <si>
    <t>76376829-5</t>
  </si>
  <si>
    <t>Conejo Solar SpA</t>
  </si>
  <si>
    <t>76350250-3</t>
  </si>
  <si>
    <t>Hidroeléctrica La Confluencia S.A.</t>
  </si>
  <si>
    <t>76254033-9</t>
  </si>
  <si>
    <t>Duqueco SpA</t>
  </si>
  <si>
    <t>76149809-6</t>
  </si>
  <si>
    <t>Empresa Eléctrica Carén S.A.</t>
  </si>
  <si>
    <t xml:space="preserve"> </t>
  </si>
  <si>
    <t>76004337-0</t>
  </si>
  <si>
    <t>Empresa Eléctrica Diego de Almagro SpA</t>
  </si>
  <si>
    <t>91081000-6</t>
  </si>
  <si>
    <t>Enel Generación Chile S.A.</t>
  </si>
  <si>
    <t>76009328-9</t>
  </si>
  <si>
    <t>Enlasa Generación Chile S.A.</t>
  </si>
  <si>
    <t>96774300-3</t>
  </si>
  <si>
    <t>Enorchile S.A.</t>
  </si>
  <si>
    <t>76427498-9</t>
  </si>
  <si>
    <t>Eólica La Esperanza S.A.</t>
  </si>
  <si>
    <t>76004531-4</t>
  </si>
  <si>
    <t>Energía Pacífico S.A.</t>
  </si>
  <si>
    <t>96853490-4</t>
  </si>
  <si>
    <t>Gas Sur S.A.</t>
  </si>
  <si>
    <t>76418918-3</t>
  </si>
  <si>
    <t>Guacolda Energía S.A.</t>
  </si>
  <si>
    <t>76067373-0</t>
  </si>
  <si>
    <t>Hidroangol S.A.</t>
  </si>
  <si>
    <t>76025973-K</t>
  </si>
  <si>
    <t>Hidroeléctrica Río Lircay S.A.</t>
  </si>
  <si>
    <t>76376635-7</t>
  </si>
  <si>
    <t>Javiera SpA</t>
  </si>
  <si>
    <t>76059578-0</t>
  </si>
  <si>
    <t>KDM Energía S.A.</t>
  </si>
  <si>
    <t>96990050-5</t>
  </si>
  <si>
    <t>Hidroeléctrica La Higuera S.A.</t>
  </si>
  <si>
    <t>76319477-9</t>
  </si>
  <si>
    <t>Parque Solar Fotovoltaico Luz del Norte SpA</t>
  </si>
  <si>
    <t>76055136-8</t>
  </si>
  <si>
    <t>Hidroeléctrica Mallarauco S.A.</t>
  </si>
  <si>
    <t>96802690-9</t>
  </si>
  <si>
    <t>Masisa S.A.</t>
  </si>
  <si>
    <t>76019239-2</t>
  </si>
  <si>
    <t>Eólica Monte Redondo SpA</t>
  </si>
  <si>
    <t>76919070-8</t>
  </si>
  <si>
    <t>Norvind S.A.</t>
  </si>
  <si>
    <t>76045612-8</t>
  </si>
  <si>
    <t>Eléctrica Nueva Energía S.A.</t>
  </si>
  <si>
    <t>96990040-8</t>
  </si>
  <si>
    <t>Pacific Hydro Chile S.A.</t>
  </si>
  <si>
    <t>76006855-1</t>
  </si>
  <si>
    <t>Pacific Hydro Chacayes S.A.</t>
  </si>
  <si>
    <t>76068557-7</t>
  </si>
  <si>
    <t>Parque Eólico El Arrayán SpA</t>
  </si>
  <si>
    <t>76416891-7</t>
  </si>
  <si>
    <t>Parque Eólico Lebu-Toro SpA</t>
  </si>
  <si>
    <t>76178599-0</t>
  </si>
  <si>
    <t>Parque Eólico Los Cururos SpA</t>
  </si>
  <si>
    <t>76266502-6</t>
  </si>
  <si>
    <t>Vientos de Renaico SpA</t>
  </si>
  <si>
    <t>76247976-1</t>
  </si>
  <si>
    <t>Solairedirect Generación V SpA</t>
  </si>
  <si>
    <t>96504980-0</t>
  </si>
  <si>
    <t>Empresa Eléctrica Pehuenche S.A.</t>
  </si>
  <si>
    <t>87756500-9</t>
  </si>
  <si>
    <t>ENAP Refinerías S.A.</t>
  </si>
  <si>
    <t>99589620-6</t>
  </si>
  <si>
    <t>Hidroelectrica Puclaro S.A.</t>
  </si>
  <si>
    <t>76106835-0</t>
  </si>
  <si>
    <t>Punta Palmeras S.A.</t>
  </si>
  <si>
    <t>96817230-1</t>
  </si>
  <si>
    <t>Eléctrica Puntilla S.A.</t>
  </si>
  <si>
    <t>76284682-9</t>
  </si>
  <si>
    <t>PV Salvador SpA</t>
  </si>
  <si>
    <t>76071113-6</t>
  </si>
  <si>
    <t>Hidroeléctrica Río Huasco S.A.</t>
  </si>
  <si>
    <t>76030638-K</t>
  </si>
  <si>
    <t>Empresa Eléctrica Rucatayo S.A.</t>
  </si>
  <si>
    <t>76273569-5</t>
  </si>
  <si>
    <t>San Andrés SpA</t>
  </si>
  <si>
    <t>76319883-9</t>
  </si>
  <si>
    <t>San Juan S.A.</t>
  </si>
  <si>
    <t>99528750-1</t>
  </si>
  <si>
    <t>Sociedad Generadora Austral S.A.</t>
  </si>
  <si>
    <t>76126507-5</t>
  </si>
  <si>
    <t>Parque Talinay Oriente S.A.</t>
  </si>
  <si>
    <t>77302440-5</t>
  </si>
  <si>
    <t>TecnoRed S.A.</t>
  </si>
  <si>
    <t>José Luis Muñoz C</t>
  </si>
  <si>
    <t>joseluis.munoz@aelaenergia.cl</t>
  </si>
  <si>
    <t>Ricardo Manuel Falú</t>
  </si>
  <si>
    <t>contacto@aesgener.cl</t>
  </si>
  <si>
    <t xml:space="preserve">Paulo Bezanilla Saavedra </t>
  </si>
  <si>
    <t>op.energia@besalco.cl</t>
  </si>
  <si>
    <t>Luis Mondragon</t>
  </si>
  <si>
    <t>lmondragon@transantartic.com</t>
  </si>
  <si>
    <t>Juan José Bonilla Andrino</t>
  </si>
  <si>
    <t>juan.bonilla@enel.com</t>
  </si>
  <si>
    <t>Héctor Mauricio Roche Galdames</t>
  </si>
  <si>
    <t>hector.roche@sunedison.com</t>
  </si>
  <si>
    <t xml:space="preserve">Axel Leveque </t>
  </si>
  <si>
    <t>Leonardo Bastidas Almarza</t>
  </si>
  <si>
    <t>leonardo.bastidas@arauco.cl</t>
  </si>
  <si>
    <t>Enrique Donoso</t>
  </si>
  <si>
    <t>enrique.donoso@cmpc.cl</t>
  </si>
  <si>
    <t>Juan Osvaldo Manriquez Castruccio</t>
  </si>
  <si>
    <t>jomc@creo.cl</t>
  </si>
  <si>
    <t>Carlos Ricardo Pinto Fornés</t>
  </si>
  <si>
    <t>carlos.pinto@carbomet.cl</t>
  </si>
  <si>
    <t>Peter Hatton</t>
  </si>
  <si>
    <t>peter.hatton@inkiaenergy.com</t>
  </si>
  <si>
    <t>Rodolfo Aliste Zamorano</t>
  </si>
  <si>
    <t>rodolfo.aliste@cenizas.cl</t>
  </si>
  <si>
    <t>Francisco Rodrigo Izquierdo Valdes</t>
  </si>
  <si>
    <t>comasa@comasageneracion.cl</t>
  </si>
  <si>
    <t>Cesar Rudolf Araneda Kauert</t>
  </si>
  <si>
    <t>raraneda@arroyoenergygroup.com</t>
  </si>
  <si>
    <t>Eduardo Rivas</t>
  </si>
  <si>
    <t>erivas@tenergia.cl</t>
  </si>
  <si>
    <t>Ian Nelson</t>
  </si>
  <si>
    <t>inelson@ellaima.cl</t>
  </si>
  <si>
    <t>Paulo Salvati Fico</t>
  </si>
  <si>
    <t>paulo.fico@latampower.com</t>
  </si>
  <si>
    <t>Rodrigo Cienfuegos Pinto</t>
  </si>
  <si>
    <t>rodrigo.cienfuegos@prime-energia.com</t>
  </si>
  <si>
    <t>Javier Federico Dib</t>
  </si>
  <si>
    <t>javier.dib@aes.com</t>
  </si>
  <si>
    <t>MICHELE SICILIANO</t>
  </si>
  <si>
    <t>michele.siciliano@enel.com</t>
  </si>
  <si>
    <t>Rodrigo Saez</t>
  </si>
  <si>
    <t>rodrigo.saez@enlasa.cl</t>
  </si>
  <si>
    <t xml:space="preserve">Pablo Caerols Palma </t>
  </si>
  <si>
    <t>pcaerols@enorchile.cl</t>
  </si>
  <si>
    <t xml:space="preserve">Santiago Alliende Gonzalez </t>
  </si>
  <si>
    <t>salliende@petroquim.cl</t>
  </si>
  <si>
    <t>Ricardo Orellana Vidal</t>
  </si>
  <si>
    <t>rorellana@cpp.cl</t>
  </si>
  <si>
    <t>Javier Eduardo Roa de la Carrera</t>
  </si>
  <si>
    <t>jroa@gassur.cl</t>
  </si>
  <si>
    <t xml:space="preserve">Enrico Gatti Sani </t>
  </si>
  <si>
    <t>enrico.gatti@scotta.cl</t>
  </si>
  <si>
    <t>Carl Weber Silva Weber Silva</t>
  </si>
  <si>
    <t>cdec@hidromaule.cl</t>
  </si>
  <si>
    <t xml:space="preserve">Luis Alfredo Solar Pinedo </t>
  </si>
  <si>
    <t>cbarrera@sunedison.com</t>
  </si>
  <si>
    <t>Rodrigo Pardo Feres</t>
  </si>
  <si>
    <t>rpardof@kdm.cl</t>
  </si>
  <si>
    <t>Gabriel Ortiz Mercado</t>
  </si>
  <si>
    <t>gabriel.ortiz@firstsolar.com</t>
  </si>
  <si>
    <t>Tomas Fahrenkrog</t>
  </si>
  <si>
    <t>tfahrenkrog@gpe.cl</t>
  </si>
  <si>
    <t>Roberto Salas</t>
  </si>
  <si>
    <t>roberto.salas@masisa.com</t>
  </si>
  <si>
    <t xml:space="preserve">Mauricio Caamaño </t>
  </si>
  <si>
    <t>mauricio.caamano@latampower.com</t>
  </si>
  <si>
    <t>Cristián Muñoz Elgueta</t>
  </si>
  <si>
    <t>cmunoz@enesa.cl</t>
  </si>
  <si>
    <t xml:space="preserve">Nigel Baker </t>
  </si>
  <si>
    <t>nbaker@pacifichydro.cl</t>
  </si>
  <si>
    <t>David Roa Saenz</t>
  </si>
  <si>
    <t>d.roa@cristoro.cl</t>
  </si>
  <si>
    <t>Patricio Javier Guzmán Henzi</t>
  </si>
  <si>
    <t>pguzmanh@agrosisa.cl</t>
  </si>
  <si>
    <t>Daniela.Perezg@engie.com</t>
  </si>
  <si>
    <t xml:space="preserve">Carlo Carvallo Artigas </t>
  </si>
  <si>
    <t>haep@endesa.cl</t>
  </si>
  <si>
    <t>Pablo Sufán González</t>
  </si>
  <si>
    <t>psufan@enap.cl</t>
  </si>
  <si>
    <t>Jose Ignacio Escobar Troncoso</t>
  </si>
  <si>
    <t>Joseignacio.escobar.troncoso@acciona.com</t>
  </si>
  <si>
    <t>Alejandro Gómez Vidal</t>
  </si>
  <si>
    <t>agomez@scmaipo.cl</t>
  </si>
  <si>
    <t>Rodrigo Tapia González</t>
  </si>
  <si>
    <t>rtapia@denerg.com</t>
  </si>
  <si>
    <t>Andres Orellana Nuñez</t>
  </si>
  <si>
    <t>aorellana@rucatayo.cl</t>
  </si>
  <si>
    <t>Alfonso Pacho</t>
  </si>
  <si>
    <t>apacho@sanandres-solar.cl</t>
  </si>
  <si>
    <t xml:space="preserve">Francisco Alliende A. </t>
  </si>
  <si>
    <t>sga@saesa.cl</t>
  </si>
  <si>
    <t xml:space="preserve">Sergio De Paoli Botto </t>
  </si>
  <si>
    <t>spaoli@tecnored.cl</t>
  </si>
  <si>
    <t>Total general</t>
  </si>
  <si>
    <t>Suma de Monto a Facturar</t>
  </si>
  <si>
    <t>Glosa</t>
  </si>
  <si>
    <t>Linea</t>
  </si>
  <si>
    <t>Total</t>
  </si>
  <si>
    <t>Auditoria Tecnica según Decreto D082 AME-RAP</t>
  </si>
  <si>
    <t>Auditoria Tecnica según Decreto D082 LAG-AME</t>
  </si>
  <si>
    <t>Auditoria Tecnica según Decreto D201 PIC-NPM</t>
  </si>
  <si>
    <t>Total 91081000-6</t>
  </si>
  <si>
    <t>Total 94272000-9</t>
  </si>
  <si>
    <t>Total 76418918-3</t>
  </si>
  <si>
    <t>Total 96774300-3</t>
  </si>
  <si>
    <t>Total 76188197-3</t>
  </si>
  <si>
    <t>Total 96547510-9</t>
  </si>
  <si>
    <t>Total 87756500-9</t>
  </si>
  <si>
    <t>Total 76254033-9</t>
  </si>
  <si>
    <t>Total 96504980-0</t>
  </si>
  <si>
    <t>Total 76273559-8</t>
  </si>
  <si>
    <t>Total 96990040-8</t>
  </si>
  <si>
    <t>Total 76030638-K</t>
  </si>
  <si>
    <t>Total 76284682-9</t>
  </si>
  <si>
    <t>Total 76376635-7</t>
  </si>
  <si>
    <t>Total 96546010-1</t>
  </si>
  <si>
    <t>Total 76273569-5</t>
  </si>
  <si>
    <t>Total 76019239-2</t>
  </si>
  <si>
    <t>Total 96817230-1</t>
  </si>
  <si>
    <t>Total 76149809-6</t>
  </si>
  <si>
    <t>Total 76489426-K</t>
  </si>
  <si>
    <t>Total 76114239-9</t>
  </si>
  <si>
    <t>Total 76068557-7</t>
  </si>
  <si>
    <t>Total 76067373-0</t>
  </si>
  <si>
    <t>Total 96990050-5</t>
  </si>
  <si>
    <t>Total 76006855-1</t>
  </si>
  <si>
    <t>Total 76059578-0</t>
  </si>
  <si>
    <t>Total 76350250-3</t>
  </si>
  <si>
    <t>Total 96853490-4</t>
  </si>
  <si>
    <t>Total 76178599-0</t>
  </si>
  <si>
    <t>Total 99528750-1</t>
  </si>
  <si>
    <t>Total 76126507-5</t>
  </si>
  <si>
    <t>Total 76326949-3</t>
  </si>
  <si>
    <t>Total 77302440-5</t>
  </si>
  <si>
    <t>Total 76009328-9</t>
  </si>
  <si>
    <t>Total 96637520-5</t>
  </si>
  <si>
    <t>Total 76025973-K</t>
  </si>
  <si>
    <t>Total 76045612-8</t>
  </si>
  <si>
    <t>Total 76106835-0</t>
  </si>
  <si>
    <t>Total 76004337-0</t>
  </si>
  <si>
    <t>Total 76919070-8</t>
  </si>
  <si>
    <t>Total 91066000-4</t>
  </si>
  <si>
    <t>Total 76319477-9</t>
  </si>
  <si>
    <t>Total 76319883-9</t>
  </si>
  <si>
    <t>Total 96802690-9</t>
  </si>
  <si>
    <t>Total 76004531-4</t>
  </si>
  <si>
    <t>Total 76249099-4</t>
  </si>
  <si>
    <t>Total 76376829-5</t>
  </si>
  <si>
    <t>Total 76416891-7</t>
  </si>
  <si>
    <t>Total 76055136-8</t>
  </si>
  <si>
    <t>Total 76247976-1</t>
  </si>
  <si>
    <t>Total 76071113-6</t>
  </si>
  <si>
    <t>Total 76427498-9</t>
  </si>
  <si>
    <t>Total 99589620-6</t>
  </si>
  <si>
    <t>Total 76266502-6</t>
  </si>
  <si>
    <t xml:space="preserve">Total  </t>
  </si>
  <si>
    <t>Total 76819440-8</t>
  </si>
  <si>
    <t>(Todas)</t>
  </si>
  <si>
    <t>N° Factura</t>
  </si>
  <si>
    <t>Fecha Emision</t>
  </si>
  <si>
    <t xml:space="preserve">Total </t>
  </si>
  <si>
    <t xml:space="preserve">ENEL GREEN POWER CHILE S.A. </t>
  </si>
  <si>
    <t xml:space="preserve">76412562-2 </t>
  </si>
  <si>
    <t xml:space="preserve">Total 76412562-2 </t>
  </si>
  <si>
    <t>(en blanco)</t>
  </si>
  <si>
    <t xml:space="preserve"> OC= 2765 // HES = 3177 </t>
  </si>
  <si>
    <t xml:space="preserve"> OC= 2764 // HES = 3178 </t>
  </si>
  <si>
    <t xml:space="preserve"> OC= 2925 // HES = 3552 </t>
  </si>
  <si>
    <t xml:space="preserve"> OC= 2925 // HES = 3737 </t>
  </si>
  <si>
    <t xml:space="preserve"> OC= 2765 // HES = 3701 </t>
  </si>
  <si>
    <t xml:space="preserve"> OC= 2764 // HES = 3702 </t>
  </si>
  <si>
    <t>Solar Los Loros SPA</t>
  </si>
  <si>
    <t>ENTREGA DE INFORME DE CUMPLIMIENTO Servicio de Auditoria Técnica - Nueva Línea 1x220 KV A. Melipilla - Rapel -
Informes Bimestrales N°37 -OC N°2764- Valor facturado es UF 172,28 correspondiente a la entrega del Informe Bimestral
N°37 Proyecto AME-RAP de acuerdo a correo electrónico denominado:Solicita Factura - AMRA-LAAM de fecha 27.05.2021
(UF=29.594,20 al 26-05-2021).</t>
  </si>
  <si>
    <t>ENTREGA DE INFORME DE CUMPLIMIENTO Servicio de Auditoria Técnica - Nueva Línea 2x220 KV Lo Aguirre - A.
Melipilla - Informes Bimestrales N°37- OC N°2765-Valor facturado es UF 109,01 correspondiente a la entrega del Informe
Bimestral N°37 Proyecto LAAM de acuerdo a correo electrónico denominado: Solicita Factura - AMRA-LAAM de fecha
27.05.2021 (UF=29.594,20 al 26-05-2021).</t>
  </si>
  <si>
    <t>ENTREGA DE INFORME DE CUMPLIMIENTO 1 $ 1.806.242 $ 0 $ 1.806.242 Comentario: OC N°2925;DE-201: “Línea 2x500 Pichirropulli-Nueva Puerto Montt” ;Estado de Pago N°1; Correspondiente a:Informe Bimestral N°28 Valor facturado es UF 61,20 correspondiente a la entrega del " Informe de seguimiento Bimestral n° 28", en versión definitiva del Proyecto Línea 2x500 Pichirropulli-Nueva Puerto Montt”, de acuerdo a correo electrónico denominado:Solicitud Factura EdP N°1/Línea 2x500 Pichirropulli-Nueva Puerto Montt de fecha 05.05.2021 (UF=29.513,76 al 05-05-2021).</t>
  </si>
  <si>
    <t>AUDITORIA TECNICA "Servicio de Auditoria Técnica - Nueva Línea 2x220 KV Lo Aguirre - A. Melipilla - Informes
Bimestrales N°36 OC N°2765 Valor facturado es UF 109,01 correspondiente a la entrega del Informe Bimestral N°36 Proyecto
LAAM de acuerdo a correo electrónico denominado:Solicita Factura - AMRA-LAAM de fecha 28.03.2021 (UF=29.385,30 al
26-03-2021)."</t>
  </si>
  <si>
    <t>AUDITORIA TECNICA "Servicio de Auditoria Técnica - Nueva Línea 1x220 KV A. Melipilla - Rapel - Informes Bimestrales
N°36 OC N°2764 Valor facturado es UF 172,28 correspondiente a la entrega del Informe Bimestral N°36 Proyecto AME-RAP
de acuerdo a correo electrónico denominado:Solicita Factura - AMRA-LAAM de fecha 28.03.2021 (UF=29.385,30 al 26-03-
2021)."</t>
  </si>
  <si>
    <t>ENTREGA DE INFORME DE CUMPLIMIENTO OC N°2925;DE-201: "Línea 2x500 Pichirropulli-Nueva Puerto Montt" ;Estado
de Pago N°2; Correspondiente a:Informe Bimestral N°29 - Valor facturado es UF 61,20 correspondiente a la entrega del "
Informe de seguimiento Bimestral n° 29", en versión definitiva del Proyecto Línea 2x500 Pichirropulli-Nueva Puerto Montt",
de acuerdo a correo electrónico denominado:Solicitud Factura EdP N°2-Línea 2x500 Pichirropulli-Nueva Puerto Montt de
fecha 27.05.2021 (UF=29.598,01 al 27-05-2021).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</si>
</sst>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 * #,##0.00%_ ;_ * \-#,##0.00%_ ;_ * &quot;-&quot;??_ ;_ @_ "/>
    <numFmt numFmtId="165" formatCode="&quot;$&quot;#,##0"/>
    <numFmt numFmtId="166" formatCode="#,##0;\(#,##0\)"/>
    <numFmt numFmtId="167" formatCode="_-* #,##0.00_-;\-* #,##0.00_-;_-* &quot;-&quot;??_-;_-@_-"/>
    <numFmt numFmtId="168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 Light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65911"/>
      </left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/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65911"/>
      </left>
      <right/>
      <top style="medium">
        <color rgb="FFC65911"/>
      </top>
      <bottom style="medium">
        <color rgb="FFC65911"/>
      </bottom>
      <diagonal/>
    </border>
    <border>
      <left/>
      <right/>
      <top style="medium">
        <color rgb="FFC65911"/>
      </top>
      <bottom style="medium">
        <color rgb="FFC65911"/>
      </bottom>
      <diagonal/>
    </border>
    <border>
      <left/>
      <right style="medium">
        <color rgb="FF000000"/>
      </right>
      <top style="medium">
        <color rgb="FFC65911"/>
      </top>
      <bottom style="medium">
        <color rgb="FFC6591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4" fontId="0" fillId="0" borderId="0" xfId="0" applyNumberFormat="1"/>
    <xf numFmtId="0" fontId="3" fillId="6" borderId="0" xfId="0" applyFont="1" applyFill="1"/>
    <xf numFmtId="10" fontId="3" fillId="6" borderId="0" xfId="7" applyNumberFormat="1" applyFont="1" applyFill="1" applyAlignment="1">
      <alignment horizontal="center"/>
    </xf>
    <xf numFmtId="41" fontId="3" fillId="6" borderId="0" xfId="6" applyFont="1" applyFill="1"/>
    <xf numFmtId="0" fontId="5" fillId="0" borderId="0" xfId="0" applyFont="1"/>
    <xf numFmtId="10" fontId="5" fillId="0" borderId="0" xfId="7" applyNumberFormat="1" applyFont="1"/>
    <xf numFmtId="41" fontId="5" fillId="0" borderId="0" xfId="6" applyFont="1"/>
    <xf numFmtId="168" fontId="5" fillId="0" borderId="0" xfId="0" applyNumberFormat="1" applyFont="1"/>
    <xf numFmtId="168" fontId="0" fillId="0" borderId="0" xfId="0" applyNumberFormat="1"/>
    <xf numFmtId="0" fontId="0" fillId="0" borderId="0" xfId="0" pivotButton="1"/>
    <xf numFmtId="3" fontId="0" fillId="0" borderId="0" xfId="0" applyNumberFormat="1"/>
    <xf numFmtId="0" fontId="0" fillId="5" borderId="0" xfId="0" applyFill="1"/>
    <xf numFmtId="3" fontId="0" fillId="5" borderId="0" xfId="0" applyNumberFormat="1" applyFill="1"/>
    <xf numFmtId="0" fontId="6" fillId="8" borderId="2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/>
    <xf numFmtId="9" fontId="11" fillId="0" borderId="0" xfId="0" applyNumberFormat="1" applyFont="1" applyBorder="1"/>
    <xf numFmtId="0" fontId="11" fillId="0" borderId="0" xfId="0" applyFont="1"/>
    <xf numFmtId="0" fontId="12" fillId="3" borderId="10" xfId="0" applyFont="1" applyFill="1" applyBorder="1" applyAlignment="1" applyProtection="1">
      <alignment horizontal="centerContinuous"/>
    </xf>
    <xf numFmtId="0" fontId="12" fillId="3" borderId="6" xfId="0" applyFont="1" applyFill="1" applyBorder="1" applyAlignment="1" applyProtection="1">
      <alignment horizontal="centerContinuous"/>
    </xf>
    <xf numFmtId="0" fontId="12" fillId="3" borderId="4" xfId="0" applyFont="1" applyFill="1" applyBorder="1" applyAlignment="1" applyProtection="1">
      <alignment horizontal="centerContinuous"/>
    </xf>
    <xf numFmtId="0" fontId="12" fillId="3" borderId="10" xfId="0" applyFont="1" applyFill="1" applyBorder="1" applyAlignment="1" applyProtection="1">
      <alignment horizontal="center"/>
    </xf>
    <xf numFmtId="0" fontId="12" fillId="3" borderId="9" xfId="0" applyFont="1" applyFill="1" applyBorder="1" applyAlignment="1" applyProtection="1">
      <alignment horizontal="centerContinuous"/>
    </xf>
    <xf numFmtId="0" fontId="12" fillId="3" borderId="6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165" fontId="12" fillId="3" borderId="6" xfId="0" applyNumberFormat="1" applyFont="1" applyFill="1" applyBorder="1" applyAlignment="1" applyProtection="1">
      <alignment horizontal="center"/>
    </xf>
    <xf numFmtId="3" fontId="12" fillId="3" borderId="9" xfId="0" applyNumberFormat="1" applyFont="1" applyFill="1" applyBorder="1" applyAlignment="1" applyProtection="1">
      <alignment horizontal="centerContinuous"/>
    </xf>
    <xf numFmtId="0" fontId="13" fillId="2" borderId="19" xfId="0" quotePrefix="1" applyFont="1" applyFill="1" applyBorder="1" applyProtection="1"/>
    <xf numFmtId="164" fontId="13" fillId="2" borderId="18" xfId="0" quotePrefix="1" applyNumberFormat="1" applyFont="1" applyFill="1" applyBorder="1" applyProtection="1"/>
    <xf numFmtId="164" fontId="13" fillId="2" borderId="8" xfId="0" quotePrefix="1" applyNumberFormat="1" applyFont="1" applyFill="1" applyBorder="1" applyProtection="1"/>
    <xf numFmtId="164" fontId="13" fillId="2" borderId="2" xfId="0" quotePrefix="1" applyNumberFormat="1" applyFont="1" applyFill="1" applyBorder="1" applyProtection="1"/>
    <xf numFmtId="164" fontId="13" fillId="2" borderId="17" xfId="0" quotePrefix="1" applyNumberFormat="1" applyFont="1" applyFill="1" applyBorder="1" applyProtection="1"/>
    <xf numFmtId="165" fontId="12" fillId="2" borderId="19" xfId="0" quotePrefix="1" applyNumberFormat="1" applyFont="1" applyFill="1" applyBorder="1" applyAlignment="1" applyProtection="1">
      <alignment horizontal="right" indent="1"/>
    </xf>
    <xf numFmtId="0" fontId="13" fillId="2" borderId="16" xfId="0" quotePrefix="1" applyFont="1" applyFill="1" applyBorder="1" applyProtection="1"/>
    <xf numFmtId="164" fontId="13" fillId="2" borderId="3" xfId="0" quotePrefix="1" applyNumberFormat="1" applyFont="1" applyFill="1" applyBorder="1" applyProtection="1"/>
    <xf numFmtId="164" fontId="13" fillId="2" borderId="15" xfId="0" quotePrefix="1" applyNumberFormat="1" applyFont="1" applyFill="1" applyBorder="1" applyProtection="1"/>
    <xf numFmtId="165" fontId="12" fillId="2" borderId="16" xfId="0" quotePrefix="1" applyNumberFormat="1" applyFont="1" applyFill="1" applyBorder="1" applyAlignment="1" applyProtection="1">
      <alignment horizontal="right" indent="1"/>
    </xf>
    <xf numFmtId="0" fontId="13" fillId="2" borderId="14" xfId="0" quotePrefix="1" applyFont="1" applyFill="1" applyBorder="1" applyProtection="1"/>
    <xf numFmtId="164" fontId="13" fillId="2" borderId="13" xfId="0" quotePrefix="1" applyNumberFormat="1" applyFont="1" applyFill="1" applyBorder="1" applyProtection="1"/>
    <xf numFmtId="164" fontId="13" fillId="2" borderId="12" xfId="0" quotePrefix="1" applyNumberFormat="1" applyFont="1" applyFill="1" applyBorder="1" applyProtection="1"/>
    <xf numFmtId="164" fontId="13" fillId="2" borderId="11" xfId="0" quotePrefix="1" applyNumberFormat="1" applyFont="1" applyFill="1" applyBorder="1" applyProtection="1"/>
    <xf numFmtId="165" fontId="12" fillId="2" borderId="14" xfId="0" quotePrefix="1" applyNumberFormat="1" applyFont="1" applyFill="1" applyBorder="1" applyAlignment="1" applyProtection="1">
      <alignment horizontal="right" indent="1"/>
    </xf>
    <xf numFmtId="10" fontId="13" fillId="0" borderId="0" xfId="0" applyNumberFormat="1" applyFont="1" applyFill="1"/>
    <xf numFmtId="10" fontId="11" fillId="0" borderId="0" xfId="0" applyNumberFormat="1" applyFont="1" applyFill="1"/>
    <xf numFmtId="0" fontId="14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5" xfId="0" applyFont="1" applyFill="1" applyBorder="1"/>
    <xf numFmtId="166" fontId="14" fillId="4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/>
    <xf numFmtId="166" fontId="11" fillId="5" borderId="1" xfId="1" applyNumberFormat="1" applyFont="1" applyFill="1" applyBorder="1"/>
    <xf numFmtId="166" fontId="11" fillId="0" borderId="0" xfId="0" applyNumberFormat="1" applyFont="1" applyFill="1"/>
    <xf numFmtId="10" fontId="13" fillId="2" borderId="2" xfId="7" quotePrefix="1" applyNumberFormat="1" applyFont="1" applyFill="1" applyBorder="1" applyProtection="1"/>
    <xf numFmtId="0" fontId="2" fillId="7" borderId="0" xfId="0" applyFont="1" applyFill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</cellXfs>
  <cellStyles count="9">
    <cellStyle name="Comma 506" xfId="1" xr:uid="{62082DAF-1A42-49A0-81C3-16DF976EEE8F}"/>
    <cellStyle name="Comma 508" xfId="2" xr:uid="{823D2B1E-DCE5-4C6F-A246-EB046960A4FF}"/>
    <cellStyle name="Millares [0]" xfId="6" builtinId="6"/>
    <cellStyle name="Normal" xfId="0" builtinId="0"/>
    <cellStyle name="Normal 11" xfId="4" xr:uid="{092748E8-76D4-4EB5-91D9-13406E33C980}"/>
    <cellStyle name="Normal 16" xfId="5" xr:uid="{06CC52C0-D51D-4417-B4E8-2B100E6C1F9E}"/>
    <cellStyle name="Normal 2" xfId="8" xr:uid="{BDF15F2B-8801-43D2-A843-BD8424B78A49}"/>
    <cellStyle name="Normal 9" xfId="3" xr:uid="{68625C51-0DBF-4788-B97A-9E963D127E1D}"/>
    <cellStyle name="Porcentaje" xfId="7" builtinId="5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fernandez/AppData/Local/Microsoft/Windows/INetCache/Content.Outlook/50U5U2US/Listado%20de%20facturas%20a%20cobrar_C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Fact"/>
      <sheetName val="Hoja2"/>
    </sheetNames>
    <sheetDataSet>
      <sheetData sheetId="0" refreshError="1"/>
      <sheetData sheetId="1">
        <row r="2">
          <cell r="C2" t="str">
            <v>CAR-POL</v>
          </cell>
        </row>
        <row r="3">
          <cell r="C3" t="str">
            <v>CHA-ANC</v>
          </cell>
        </row>
        <row r="4">
          <cell r="C4" t="str">
            <v>CIR-PIC</v>
          </cell>
        </row>
        <row r="5">
          <cell r="C5" t="str">
            <v>AME-RAP</v>
          </cell>
        </row>
        <row r="6">
          <cell r="C6" t="str">
            <v>ENC -LAG</v>
          </cell>
        </row>
        <row r="7">
          <cell r="C7" t="str">
            <v>CAR- MAI</v>
          </cell>
        </row>
        <row r="8">
          <cell r="C8" t="str">
            <v>LAG-AME</v>
          </cell>
        </row>
        <row r="9">
          <cell r="C9" t="str">
            <v>TRF-CMP</v>
          </cell>
        </row>
        <row r="10">
          <cell r="C10" t="str">
            <v>CNA-LAG</v>
          </cell>
        </row>
        <row r="11">
          <cell r="C11" t="str">
            <v>TRF-AJA</v>
          </cell>
        </row>
        <row r="12">
          <cell r="C12" t="str">
            <v>SE NCH</v>
          </cell>
        </row>
        <row r="13">
          <cell r="C13" t="str">
            <v>PIC-NPM</v>
          </cell>
        </row>
        <row r="14">
          <cell r="C14" t="str">
            <v>KIMAL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jandra Torres Elgueta" refreshedDate="44371.562733449071" createdVersion="7" refreshedVersion="7" minRefreshableVersion="3" recordCount="66" xr:uid="{876710E0-CDB8-4ACA-B0B2-FBB29BBA4CA8}">
  <cacheSource type="worksheet">
    <worksheetSource ref="A2:L68" sheet="Base TD"/>
  </cacheSource>
  <cacheFields count="12">
    <cacheField name=" " numFmtId="0">
      <sharedItems/>
    </cacheField>
    <cacheField name="RUT" numFmtId="0">
      <sharedItems count="57">
        <s v="94272000-9"/>
        <s v="91081000-6"/>
        <s v="76412562-2 "/>
        <s v="77302440-5"/>
        <s v="76489426-K"/>
        <s v="76114239-9"/>
        <s v="76273559-8"/>
        <s v="96547510-9"/>
        <s v="76249099-4"/>
        <s v="76188197-3"/>
        <s v="96637520-5"/>
        <s v="91066000-4"/>
        <s v="76819440-8"/>
        <s v="76326949-3"/>
        <s v="96546010-1"/>
        <s v="76376829-5"/>
        <s v="76350250-3"/>
        <s v="76254033-9"/>
        <s v="76149809-6"/>
        <s v=" "/>
        <s v="76004337-0"/>
        <s v="76009328-9"/>
        <s v="96774300-3"/>
        <s v="76427498-9"/>
        <s v="76004531-4"/>
        <s v="96853490-4"/>
        <s v="76418918-3"/>
        <s v="76067373-0"/>
        <s v="76025973-K"/>
        <s v="76376635-7"/>
        <s v="76059578-0"/>
        <s v="96990050-5"/>
        <s v="76319477-9"/>
        <s v="76055136-8"/>
        <s v="96802690-9"/>
        <s v="76019239-2"/>
        <s v="76919070-8"/>
        <s v="76045612-8"/>
        <s v="96990040-8"/>
        <s v="76006855-1"/>
        <s v="76068557-7"/>
        <s v="76416891-7"/>
        <s v="76178599-0"/>
        <s v="76266502-6"/>
        <s v="76247976-1"/>
        <s v="96504980-0"/>
        <s v="87756500-9"/>
        <s v="99589620-6"/>
        <s v="76106835-0"/>
        <s v="96817230-1"/>
        <s v="76284682-9"/>
        <s v="76071113-6"/>
        <s v="76030638-K"/>
        <s v="76273569-5"/>
        <s v="76319883-9"/>
        <s v="99528750-1"/>
        <s v="76126507-5"/>
      </sharedItems>
    </cacheField>
    <cacheField name="Razon Social" numFmtId="0">
      <sharedItems count="57">
        <s v="Aes Gener S.A."/>
        <s v="Enel Generación Chile S.A."/>
        <s v="ENEL GREEN POWER CHILE S.A. "/>
        <s v="TecnoRed S.A."/>
        <s v="Aela Generación S.A."/>
        <s v="Alba S.A."/>
        <s v="Amanecer Solar SpA"/>
        <s v="Arauco Bioenergía S.A."/>
        <s v="Besalco Energía Renovable S.A."/>
        <s v="Bioenergías Forestales SpA"/>
        <s v="Empresa Eléctrica Capullo S.A."/>
        <s v="Carbomet Energía S.A."/>
        <s v="Eléctrica Cenizas S.A."/>
        <s v="Central Colmito S.A."/>
        <s v="Comasa SpA"/>
        <s v="Conejo Solar SpA"/>
        <s v="Hidroeléctrica La Confluencia S.A."/>
        <s v="Duqueco SpA"/>
        <s v="Empresa Eléctrica Carén S.A."/>
        <s v=" "/>
        <s v="Empresa Eléctrica Diego de Almagro SpA"/>
        <s v="Enlasa Generación Chile S.A."/>
        <s v="Enorchile S.A."/>
        <s v="Eólica La Esperanza S.A."/>
        <s v="Energía Pacífico S.A."/>
        <s v="Gas Sur S.A."/>
        <s v="Guacolda Energía S.A."/>
        <s v="Hidroangol S.A."/>
        <s v="Hidroeléctrica Río Lircay S.A."/>
        <s v="Javiera SpA"/>
        <s v="KDM Energía S.A."/>
        <s v="Hidroeléctrica La Higuera S.A."/>
        <s v="Parque Solar Fotovoltaico Luz del Norte SpA"/>
        <s v="Hidroeléctrica Mallarauco S.A."/>
        <s v="Masisa S.A."/>
        <s v="Eólica Monte Redondo SpA"/>
        <s v="Norvind S.A."/>
        <s v="Eléctrica Nueva Energía S.A."/>
        <s v="Pacific Hydro Chile S.A."/>
        <s v="Pacific Hydro Chacayes S.A."/>
        <s v="Parque Eólico El Arrayán SpA"/>
        <s v="Parque Eólico Lebu-Toro SpA"/>
        <s v="Parque Eólico Los Cururos SpA"/>
        <s v="Vientos de Renaico SpA"/>
        <s v="Solar Los Loros SPA"/>
        <s v="Empresa Eléctrica Pehuenche S.A."/>
        <s v="ENAP Refinerías S.A."/>
        <s v="Hidroelectrica Puclaro S.A."/>
        <s v="Punta Palmeras S.A."/>
        <s v="Eléctrica Puntilla S.A."/>
        <s v="PV Salvador SpA"/>
        <s v="Hidroeléctrica Río Huasco S.A."/>
        <s v="Empresa Eléctrica Rucatayo S.A."/>
        <s v="San Andrés SpA"/>
        <s v="San Juan S.A."/>
        <s v="Sociedad Generadora Austral S.A."/>
        <s v="Parque Talinay Oriente S.A."/>
      </sharedItems>
    </cacheField>
    <cacheField name="Decreto" numFmtId="0">
      <sharedItems count="2">
        <s v="D082"/>
        <s v="D201"/>
      </sharedItems>
    </cacheField>
    <cacheField name="Clave" numFmtId="0">
      <sharedItems/>
    </cacheField>
    <cacheField name="Gerente" numFmtId="0">
      <sharedItems containsMixedTypes="1" containsNumber="1" containsInteger="1" minValue="0" maxValue="0" count="48">
        <s v="Ricardo Manuel Falú"/>
        <s v="MICHELE SICILIANO"/>
        <s v="Juan José Bonilla Andrino"/>
        <s v="Sergio De Paoli Botto "/>
        <s v="José Luis Muñoz C"/>
        <s v="Luis Mondragon"/>
        <s v="Héctor Mauricio Roche Galdames"/>
        <s v="Leonardo Bastidas Almarza"/>
        <s v="Paulo Bezanilla Saavedra "/>
        <s v="Enrique Donoso"/>
        <s v="Juan Osvaldo Manriquez Castruccio"/>
        <s v="Carlos Ricardo Pinto Fornés"/>
        <s v="Rodolfo Aliste Zamorano"/>
        <s v="Peter Hatton"/>
        <s v="Francisco Rodrigo Izquierdo Valdes"/>
        <s v="Cesar Rudolf Araneda Kauert"/>
        <s v="Eduardo Rivas"/>
        <s v="Ian Nelson"/>
        <s v="Paulo Salvati Fico"/>
        <n v="0"/>
        <s v="Rodrigo Cienfuegos Pinto"/>
        <s v="Rodrigo Saez"/>
        <s v="Pablo Caerols Palma "/>
        <s v="Santiago Alliende Gonzalez "/>
        <s v="Ricardo Orellana Vidal"/>
        <s v="Javier Eduardo Roa de la Carrera"/>
        <s v="Javier Federico Dib"/>
        <s v="Enrico Gatti Sani "/>
        <s v="Carl Weber Silva Weber Silva"/>
        <s v="Luis Alfredo Solar Pinedo "/>
        <s v="Rodrigo Pardo Feres"/>
        <s v="Gabriel Ortiz Mercado"/>
        <s v="Tomas Fahrenkrog"/>
        <s v="Roberto Salas"/>
        <s v="Mauricio Caamaño "/>
        <s v="Cristián Muñoz Elgueta"/>
        <s v="Nigel Baker "/>
        <s v="David Roa Saenz"/>
        <s v="Patricio Javier Guzmán Henzi"/>
        <s v="Axel Leveque "/>
        <s v="Carlo Carvallo Artigas "/>
        <s v="Pablo Sufán González"/>
        <s v="Jose Ignacio Escobar Troncoso"/>
        <s v="Alejandro Gómez Vidal"/>
        <s v="Rodrigo Tapia González"/>
        <s v="Andres Orellana Nuñez"/>
        <s v="Alfonso Pacho"/>
        <s v="Francisco Alliende A. "/>
      </sharedItems>
    </cacheField>
    <cacheField name="correo" numFmtId="0">
      <sharedItems containsMixedTypes="1" containsNumber="1" containsInteger="1" minValue="0" maxValue="0"/>
    </cacheField>
    <cacheField name="%" numFmtId="10">
      <sharedItems containsSemiMixedTypes="0" containsString="0" containsNumber="1" minValue="2.4437927663734121E-4" maxValue="0.78671003717472099"/>
    </cacheField>
    <cacheField name="Monto a Distribuir" numFmtId="41">
      <sharedItems containsSemiMixedTypes="0" containsString="0" containsNumber="1" containsInteger="1" minValue="3617640" maxValue="10160988"/>
    </cacheField>
    <cacheField name="Monto a Facturar" numFmtId="168">
      <sharedItems containsSemiMixedTypes="0" containsString="0" containsNumber="1" minValue="884.07624633431101" maxValue="7993751.247211894"/>
    </cacheField>
    <cacheField name="Observación" numFmtId="0">
      <sharedItems containsNonDate="0" containsString="0" containsBlank="1" count="1">
        <m/>
      </sharedItems>
    </cacheField>
    <cacheField name="Glosa" numFmtId="0">
      <sharedItems count="3">
        <s v="Auditoria Tecnica según Decreto D082 AME-RAP"/>
        <s v="Auditoria Tecnica según Decreto D082 LAG-AME"/>
        <s v="Auditoria Tecnica según Decreto D201 PIC-NP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ES GENER"/>
    <x v="0"/>
    <x v="0"/>
    <x v="0"/>
    <s v="AME-RAP"/>
    <x v="0"/>
    <s v="contacto@aesgener.cl"/>
    <n v="0.21328996282527882"/>
    <n v="10160988"/>
    <n v="2167236.7527881041"/>
    <x v="0"/>
    <x v="0"/>
  </r>
  <r>
    <s v="ENDESA"/>
    <x v="1"/>
    <x v="1"/>
    <x v="0"/>
    <s v="AME-RAP"/>
    <x v="1"/>
    <s v="michele.siciliano@enel.com"/>
    <n v="0.78671003717472099"/>
    <n v="10160988"/>
    <n v="7993751.247211894"/>
    <x v="0"/>
    <x v="0"/>
  </r>
  <r>
    <s v="AES GENER"/>
    <x v="0"/>
    <x v="0"/>
    <x v="0"/>
    <s v="LAG-AME"/>
    <x v="0"/>
    <s v="contacto@aesgener.cl"/>
    <n v="0.35432348081512766"/>
    <n v="6429356"/>
    <n v="2278071.797319626"/>
    <x v="0"/>
    <x v="1"/>
  </r>
  <r>
    <s v="ENDESA"/>
    <x v="1"/>
    <x v="1"/>
    <x v="0"/>
    <s v="LAG-AME"/>
    <x v="1"/>
    <s v="michele.siciliano@enel.com"/>
    <n v="0.63658894804479538"/>
    <n v="6429356"/>
    <n v="4092856.9726454932"/>
    <x v="0"/>
    <x v="1"/>
  </r>
  <r>
    <s v="PANGUIPULLI"/>
    <x v="2"/>
    <x v="2"/>
    <x v="0"/>
    <s v="LAG-AME"/>
    <x v="2"/>
    <s v="juan.bonilla@enel.com"/>
    <n v="8.6286029006792751E-3"/>
    <n v="6429356"/>
    <n v="55476.359831099704"/>
    <x v="0"/>
    <x v="1"/>
  </r>
  <r>
    <s v="TECNORED"/>
    <x v="3"/>
    <x v="3"/>
    <x v="0"/>
    <s v="LAG-AME"/>
    <x v="3"/>
    <s v="spaoli@tecnored.cl"/>
    <n v="4.5896823939783378E-4"/>
    <n v="6429356"/>
    <n v="2950.8702037818989"/>
    <x v="0"/>
    <x v="1"/>
  </r>
  <r>
    <s v="Aela Generación"/>
    <x v="4"/>
    <x v="4"/>
    <x v="1"/>
    <s v="PIC-NPM"/>
    <x v="4"/>
    <s v="joseluis.munoz@aelaenergia.cl"/>
    <n v="1.2218963831867059E-2"/>
    <n v="3617640"/>
    <n v="44203.81231671555"/>
    <x v="0"/>
    <x v="2"/>
  </r>
  <r>
    <s v="AES GENER"/>
    <x v="0"/>
    <x v="0"/>
    <x v="1"/>
    <s v="PIC-NPM"/>
    <x v="0"/>
    <s v="contacto@aesgener.cl"/>
    <n v="0.11021505376344087"/>
    <n v="3617640"/>
    <n v="398718.38709677424"/>
    <x v="0"/>
    <x v="2"/>
  </r>
  <r>
    <s v="ALBA"/>
    <x v="5"/>
    <x v="5"/>
    <x v="1"/>
    <s v="PIC-NPM"/>
    <x v="5"/>
    <s v="lmondragon@transantartic.com"/>
    <n v="7.0869990224828941E-3"/>
    <n v="3617640"/>
    <n v="25638.211143695018"/>
    <x v="0"/>
    <x v="2"/>
  </r>
  <r>
    <s v="ALMEYDA SOLAR"/>
    <x v="2"/>
    <x v="2"/>
    <x v="1"/>
    <s v="PIC-NPM"/>
    <x v="2"/>
    <s v="juan.bonilla@enel.com"/>
    <n v="7.3313782991202357E-4"/>
    <n v="3617640"/>
    <n v="2652.2287390029328"/>
    <x v="0"/>
    <x v="2"/>
  </r>
  <r>
    <s v="AMANECER SOLAR"/>
    <x v="6"/>
    <x v="6"/>
    <x v="1"/>
    <s v="PIC-NPM"/>
    <x v="6"/>
    <s v="hector.roche@sunedison.com"/>
    <n v="9.7751710654936483E-4"/>
    <n v="3617640"/>
    <n v="3536.304985337244"/>
    <x v="0"/>
    <x v="2"/>
  </r>
  <r>
    <s v="ARAUCO"/>
    <x v="7"/>
    <x v="7"/>
    <x v="1"/>
    <s v="PIC-NPM"/>
    <x v="7"/>
    <s v="leonardo.bastidas@arauco.cl"/>
    <n v="8.0400782013685251E-2"/>
    <n v="3617640"/>
    <n v="290861.08504398831"/>
    <x v="0"/>
    <x v="2"/>
  </r>
  <r>
    <s v="BESALCO"/>
    <x v="8"/>
    <x v="8"/>
    <x v="1"/>
    <s v="PIC-NPM"/>
    <x v="8"/>
    <s v="op.energia@besalco.cl"/>
    <n v="9.7751710654936483E-4"/>
    <n v="3617640"/>
    <n v="3536.304985337244"/>
    <x v="0"/>
    <x v="2"/>
  </r>
  <r>
    <s v="Bioenergías Forestales"/>
    <x v="9"/>
    <x v="9"/>
    <x v="1"/>
    <s v="PIC-NPM"/>
    <x v="9"/>
    <s v="enrique.donoso@cmpc.cl"/>
    <n v="8.260019550342132E-2"/>
    <n v="3617640"/>
    <n v="298817.77126099711"/>
    <x v="0"/>
    <x v="2"/>
  </r>
  <r>
    <s v="CAPULLO"/>
    <x v="10"/>
    <x v="10"/>
    <x v="1"/>
    <s v="PIC-NPM"/>
    <x v="10"/>
    <s v="jomc@creo.cl"/>
    <n v="1.9550342130987297E-3"/>
    <n v="3617640"/>
    <n v="7072.6099706744881"/>
    <x v="0"/>
    <x v="2"/>
  </r>
  <r>
    <s v="CARBOMET"/>
    <x v="11"/>
    <x v="11"/>
    <x v="1"/>
    <s v="PIC-NPM"/>
    <x v="11"/>
    <s v="carlos.pinto@carbomet.cl"/>
    <n v="7.3313782991202357E-4"/>
    <n v="3617640"/>
    <n v="2652.2287390029328"/>
    <x v="0"/>
    <x v="2"/>
  </r>
  <r>
    <s v="CENIZAS"/>
    <x v="12"/>
    <x v="12"/>
    <x v="1"/>
    <s v="PIC-NPM"/>
    <x v="12"/>
    <s v="rodolfo.aliste@cenizas.cl"/>
    <n v="1.4662756598240471E-3"/>
    <n v="3617640"/>
    <n v="5304.4574780058656"/>
    <x v="0"/>
    <x v="2"/>
  </r>
  <r>
    <s v="Colmito"/>
    <x v="13"/>
    <x v="13"/>
    <x v="1"/>
    <s v="PIC-NPM"/>
    <x v="13"/>
    <s v="peter.hatton@inkiaenergy.com"/>
    <n v="3.421309872922777E-3"/>
    <n v="3617640"/>
    <n v="12377.067448680355"/>
    <x v="0"/>
    <x v="2"/>
  </r>
  <r>
    <s v="COMASA"/>
    <x v="14"/>
    <x v="14"/>
    <x v="1"/>
    <s v="PIC-NPM"/>
    <x v="14"/>
    <s v="comasa@comasageneracion.cl"/>
    <n v="2.9814271749755625E-2"/>
    <n v="3617640"/>
    <n v="107857.30205278595"/>
    <x v="0"/>
    <x v="2"/>
  </r>
  <r>
    <s v="Conejo Solar"/>
    <x v="15"/>
    <x v="15"/>
    <x v="1"/>
    <s v="PIC-NPM"/>
    <x v="15"/>
    <s v="raraneda@arroyoenergygroup.com"/>
    <n v="7.3313782991202357E-4"/>
    <n v="3617640"/>
    <n v="2652.2287390029328"/>
    <x v="0"/>
    <x v="2"/>
  </r>
  <r>
    <s v="CONFLUENCIA"/>
    <x v="16"/>
    <x v="16"/>
    <x v="1"/>
    <s v="PIC-NPM"/>
    <x v="16"/>
    <s v="erivas@tenergia.cl"/>
    <n v="3.421309872922777E-3"/>
    <n v="3617640"/>
    <n v="12377.067448680355"/>
    <x v="0"/>
    <x v="2"/>
  </r>
  <r>
    <s v="DEI DUQUECO"/>
    <x v="17"/>
    <x v="17"/>
    <x v="1"/>
    <s v="PIC-NPM"/>
    <x v="17"/>
    <s v="inelson@ellaima.cl"/>
    <n v="6.3294232649071358E-2"/>
    <n v="3617640"/>
    <n v="228975.74780058651"/>
    <x v="0"/>
    <x v="2"/>
  </r>
  <r>
    <s v="Eléctrica Caren"/>
    <x v="18"/>
    <x v="18"/>
    <x v="1"/>
    <s v="PIC-NPM"/>
    <x v="18"/>
    <s v="paulo.fico@latampower.com"/>
    <n v="1.5395894428152495E-2"/>
    <n v="3617640"/>
    <n v="55696.803519061592"/>
    <x v="0"/>
    <x v="2"/>
  </r>
  <r>
    <s v="ELISA"/>
    <x v="19"/>
    <x v="19"/>
    <x v="1"/>
    <s v="PIC-NPM"/>
    <x v="19"/>
    <n v="0"/>
    <n v="1.0752688172043012E-2"/>
    <n v="3617640"/>
    <n v="38899.354838709682"/>
    <x v="0"/>
    <x v="2"/>
  </r>
  <r>
    <s v="EMELDA"/>
    <x v="20"/>
    <x v="20"/>
    <x v="1"/>
    <s v="PIC-NPM"/>
    <x v="20"/>
    <s v="rodrigo.cienfuegos@prime-energia.com"/>
    <n v="9.7751710654936483E-4"/>
    <n v="3617640"/>
    <n v="3536.304985337244"/>
    <x v="0"/>
    <x v="2"/>
  </r>
  <r>
    <s v="ENDESA"/>
    <x v="1"/>
    <x v="1"/>
    <x v="1"/>
    <s v="PIC-NPM"/>
    <x v="1"/>
    <s v="michele.siciliano@enel.com"/>
    <n v="0.26173020527859242"/>
    <n v="3617640"/>
    <n v="946845.65982404712"/>
    <x v="0"/>
    <x v="2"/>
  </r>
  <r>
    <s v="ENLASA"/>
    <x v="21"/>
    <x v="21"/>
    <x v="1"/>
    <s v="PIC-NPM"/>
    <x v="21"/>
    <s v="rodrigo.saez@enlasa.cl"/>
    <n v="1.4662756598240471E-3"/>
    <n v="3617640"/>
    <n v="5304.4574780058656"/>
    <x v="0"/>
    <x v="2"/>
  </r>
  <r>
    <s v="ENORCHILE"/>
    <x v="22"/>
    <x v="22"/>
    <x v="1"/>
    <s v="PIC-NPM"/>
    <x v="22"/>
    <s v="pcaerols@enorchile.cl"/>
    <n v="5.6207233626588476E-3"/>
    <n v="3617640"/>
    <n v="20333.753665689153"/>
    <x v="0"/>
    <x v="2"/>
  </r>
  <r>
    <s v="Eólica la Esperanza"/>
    <x v="23"/>
    <x v="23"/>
    <x v="1"/>
    <s v="PIC-NPM"/>
    <x v="23"/>
    <s v="salliende@petroquim.cl"/>
    <n v="2.4437927663734121E-4"/>
    <n v="3617640"/>
    <n v="884.07624633431101"/>
    <x v="0"/>
    <x v="2"/>
  </r>
  <r>
    <s v="EPACÍFICO"/>
    <x v="24"/>
    <x v="24"/>
    <x v="1"/>
    <s v="PIC-NPM"/>
    <x v="24"/>
    <s v="rorellana@cpp.cl"/>
    <n v="7.3313782991202357E-4"/>
    <n v="3617640"/>
    <n v="2652.2287390029328"/>
    <x v="0"/>
    <x v="2"/>
  </r>
  <r>
    <s v="GASSUR"/>
    <x v="25"/>
    <x v="25"/>
    <x v="1"/>
    <s v="PIC-NPM"/>
    <x v="25"/>
    <s v="jroa@gassur.cl"/>
    <n v="7.3313782991202357E-4"/>
    <n v="3617640"/>
    <n v="2652.2287390029328"/>
    <x v="0"/>
    <x v="2"/>
  </r>
  <r>
    <s v="GUACOLDA"/>
    <x v="26"/>
    <x v="26"/>
    <x v="1"/>
    <s v="PIC-NPM"/>
    <x v="26"/>
    <s v="javier.dib@aes.com"/>
    <n v="4.740957966764419E-2"/>
    <n v="3617640"/>
    <n v="171510.79178885632"/>
    <x v="0"/>
    <x v="2"/>
  </r>
  <r>
    <s v="Hidroangol"/>
    <x v="27"/>
    <x v="27"/>
    <x v="1"/>
    <s v="PIC-NPM"/>
    <x v="27"/>
    <s v="enrico.gatti@scotta.cl"/>
    <n v="8.3088954056696005E-3"/>
    <n v="3617640"/>
    <n v="30058.592375366574"/>
    <x v="0"/>
    <x v="2"/>
  </r>
  <r>
    <s v="HIDROMAULE"/>
    <x v="28"/>
    <x v="28"/>
    <x v="1"/>
    <s v="PIC-NPM"/>
    <x v="28"/>
    <s v="cdec@hidromaule.cl"/>
    <n v="1.4662756598240471E-3"/>
    <n v="3617640"/>
    <n v="5304.4574780058656"/>
    <x v="0"/>
    <x v="2"/>
  </r>
  <r>
    <s v="HidroProvidencia"/>
    <x v="28"/>
    <x v="28"/>
    <x v="1"/>
    <s v="PIC-NPM"/>
    <x v="28"/>
    <s v="cdec@hidromaule.cl"/>
    <n v="2.4437927663734121E-4"/>
    <n v="3617640"/>
    <n v="884.07624633431101"/>
    <x v="0"/>
    <x v="2"/>
  </r>
  <r>
    <s v="JAVIERA"/>
    <x v="29"/>
    <x v="29"/>
    <x v="1"/>
    <s v="PIC-NPM"/>
    <x v="29"/>
    <s v="cbarrera@sunedison.com"/>
    <n v="2.443792766373412E-3"/>
    <n v="3617640"/>
    <n v="8840.7624633431096"/>
    <x v="0"/>
    <x v="2"/>
  </r>
  <r>
    <s v="KDM"/>
    <x v="30"/>
    <x v="30"/>
    <x v="1"/>
    <s v="PIC-NPM"/>
    <x v="30"/>
    <s v="rpardof@kdm.cl"/>
    <n v="9.7751710654936483E-4"/>
    <n v="3617640"/>
    <n v="3536.304985337244"/>
    <x v="0"/>
    <x v="2"/>
  </r>
  <r>
    <s v="LA HIGUERA"/>
    <x v="31"/>
    <x v="31"/>
    <x v="1"/>
    <s v="PIC-NPM"/>
    <x v="16"/>
    <s v="erivas@tenergia.cl"/>
    <n v="4.8875855327468239E-3"/>
    <n v="3617640"/>
    <n v="17681.524926686219"/>
    <x v="0"/>
    <x v="2"/>
  </r>
  <r>
    <s v="LUZ DEL NORTE"/>
    <x v="32"/>
    <x v="32"/>
    <x v="1"/>
    <s v="PIC-NPM"/>
    <x v="31"/>
    <s v="gabriel.ortiz@firstsolar.com"/>
    <n v="1.4662756598240471E-3"/>
    <n v="3617640"/>
    <n v="5304.4574780058656"/>
    <x v="0"/>
    <x v="2"/>
  </r>
  <r>
    <s v="MALLARAUCO"/>
    <x v="33"/>
    <x v="33"/>
    <x v="1"/>
    <s v="PIC-NPM"/>
    <x v="32"/>
    <s v="tfahrenkrog@gpe.cl"/>
    <n v="2.4437927663734121E-4"/>
    <n v="3617640"/>
    <n v="884.07624633431101"/>
    <x v="0"/>
    <x v="2"/>
  </r>
  <r>
    <s v="MASISA ECO"/>
    <x v="34"/>
    <x v="34"/>
    <x v="1"/>
    <s v="PIC-NPM"/>
    <x v="33"/>
    <s v="roberto.salas@masisa.com"/>
    <n v="9.7751710654936483E-4"/>
    <n v="3617640"/>
    <n v="3536.304985337244"/>
    <x v="0"/>
    <x v="2"/>
  </r>
  <r>
    <s v="MONTE REDONDO"/>
    <x v="35"/>
    <x v="35"/>
    <x v="1"/>
    <s v="PIC-NPM"/>
    <x v="19"/>
    <n v="0"/>
    <n v="2.3460410557184754E-2"/>
    <n v="3617640"/>
    <n v="84871.31964809385"/>
    <x v="0"/>
    <x v="2"/>
  </r>
  <r>
    <s v="NORVIND"/>
    <x v="36"/>
    <x v="36"/>
    <x v="1"/>
    <s v="PIC-NPM"/>
    <x v="34"/>
    <s v="mauricio.caamano@latampower.com"/>
    <n v="2.4437927663734121E-4"/>
    <n v="3617640"/>
    <n v="884.07624633431101"/>
    <x v="0"/>
    <x v="2"/>
  </r>
  <r>
    <s v="NUEVA ENERGIA"/>
    <x v="37"/>
    <x v="37"/>
    <x v="1"/>
    <s v="PIC-NPM"/>
    <x v="35"/>
    <s v="cmunoz@enesa.cl"/>
    <n v="1.9550342130987297E-3"/>
    <n v="3617640"/>
    <n v="7072.6099706744881"/>
    <x v="0"/>
    <x v="2"/>
  </r>
  <r>
    <s v="PACIFIC HYDRO"/>
    <x v="38"/>
    <x v="38"/>
    <x v="1"/>
    <s v="PIC-NPM"/>
    <x v="36"/>
    <s v="nbaker@pacifichydro.cl"/>
    <n v="1.7106549364613885E-3"/>
    <n v="3617640"/>
    <n v="6188.5337243401773"/>
    <x v="0"/>
    <x v="2"/>
  </r>
  <r>
    <s v="Pacific Hydro Chacayes"/>
    <x v="39"/>
    <x v="39"/>
    <x v="1"/>
    <s v="PIC-NPM"/>
    <x v="36"/>
    <s v="nbaker@pacifichydro.cl"/>
    <n v="5.8651026392961885E-3"/>
    <n v="3617640"/>
    <n v="21217.829912023462"/>
    <x v="0"/>
    <x v="2"/>
  </r>
  <r>
    <s v="PANGUIPULLI"/>
    <x v="2"/>
    <x v="2"/>
    <x v="1"/>
    <s v="PIC-NPM"/>
    <x v="2"/>
    <s v="juan.bonilla@enel.com"/>
    <n v="8.3088954056696005E-3"/>
    <n v="3617640"/>
    <n v="30058.592375366574"/>
    <x v="0"/>
    <x v="2"/>
  </r>
  <r>
    <s v="Parque Eólico El Arrayán"/>
    <x v="40"/>
    <x v="40"/>
    <x v="1"/>
    <s v="PIC-NPM"/>
    <x v="15"/>
    <s v="raraneda@arroyoenergygroup.com"/>
    <n v="4.3988269794721412E-3"/>
    <n v="3617640"/>
    <n v="15913.372434017598"/>
    <x v="0"/>
    <x v="2"/>
  </r>
  <r>
    <s v="Parque Eolico Lebu"/>
    <x v="41"/>
    <x v="41"/>
    <x v="1"/>
    <s v="PIC-NPM"/>
    <x v="37"/>
    <s v="d.roa@cristoro.cl"/>
    <n v="2.4437927663734121E-4"/>
    <n v="3617640"/>
    <n v="884.07624633431101"/>
    <x v="0"/>
    <x v="2"/>
  </r>
  <r>
    <s v="PARQUE EÓLICO LOS CURUROS"/>
    <x v="42"/>
    <x v="42"/>
    <x v="1"/>
    <s v="PIC-NPM"/>
    <x v="26"/>
    <s v="javier.dib@aes.com"/>
    <n v="9.7751710654936483E-4"/>
    <n v="3617640"/>
    <n v="3536.304985337244"/>
    <x v="0"/>
    <x v="2"/>
  </r>
  <r>
    <s v="Parque Eólico Renaico"/>
    <x v="43"/>
    <x v="43"/>
    <x v="1"/>
    <s v="PIC-NPM"/>
    <x v="38"/>
    <s v="pguzmanh@agrosisa.cl"/>
    <n v="4.740957966764419E-2"/>
    <n v="3617640"/>
    <n v="171510.79178885632"/>
    <x v="0"/>
    <x v="2"/>
  </r>
  <r>
    <s v="PARQUE EÓLICO TALTAL"/>
    <x v="2"/>
    <x v="2"/>
    <x v="1"/>
    <s v="PIC-NPM"/>
    <x v="2"/>
    <s v="juan.bonilla@enel.com"/>
    <n v="9.7751710654936483E-4"/>
    <n v="3617640"/>
    <n v="3536.304985337244"/>
    <x v="0"/>
    <x v="2"/>
  </r>
  <r>
    <s v="Parque Solar Los Loros"/>
    <x v="44"/>
    <x v="44"/>
    <x v="1"/>
    <s v="PIC-NPM"/>
    <x v="39"/>
    <s v="Daniela.Perezg@engie.com"/>
    <n v="2.4437927663734121E-4"/>
    <n v="3617640"/>
    <n v="884.07624633431101"/>
    <x v="0"/>
    <x v="2"/>
  </r>
  <r>
    <s v="PEHUENCHE"/>
    <x v="45"/>
    <x v="45"/>
    <x v="1"/>
    <s v="PIC-NPM"/>
    <x v="40"/>
    <s v="haep@endesa.cl"/>
    <n v="1.2218963831867059E-2"/>
    <n v="3617640"/>
    <n v="44203.81231671555"/>
    <x v="0"/>
    <x v="2"/>
  </r>
  <r>
    <s v="PETROPOWER"/>
    <x v="46"/>
    <x v="46"/>
    <x v="1"/>
    <s v="PIC-NPM"/>
    <x v="41"/>
    <s v="psufan@enap.cl"/>
    <n v="6.5738025415444781E-2"/>
    <n v="3617640"/>
    <n v="237816.51026392967"/>
    <x v="0"/>
    <x v="2"/>
  </r>
  <r>
    <s v="PUCLARO"/>
    <x v="47"/>
    <x v="47"/>
    <x v="1"/>
    <s v="PIC-NPM"/>
    <x v="32"/>
    <s v="tfahrenkrog@gpe.cl"/>
    <n v="2.4437927663734121E-4"/>
    <n v="3617640"/>
    <n v="884.07624633431101"/>
    <x v="0"/>
    <x v="2"/>
  </r>
  <r>
    <s v="PUNTA PALMERAS"/>
    <x v="48"/>
    <x v="48"/>
    <x v="1"/>
    <s v="PIC-NPM"/>
    <x v="42"/>
    <s v="Joseignacio.escobar.troncoso@acciona.com"/>
    <n v="2.4437927663734121E-4"/>
    <n v="3617640"/>
    <n v="884.07624633431101"/>
    <x v="0"/>
    <x v="2"/>
  </r>
  <r>
    <s v="PUNTILLA"/>
    <x v="49"/>
    <x v="49"/>
    <x v="1"/>
    <s v="PIC-NPM"/>
    <x v="43"/>
    <s v="agomez@scmaipo.cl"/>
    <n v="1.3929618768328447E-2"/>
    <n v="3617640"/>
    <n v="50392.346041055724"/>
    <x v="0"/>
    <x v="2"/>
  </r>
  <r>
    <s v="PV SALVADOR"/>
    <x v="50"/>
    <x v="50"/>
    <x v="1"/>
    <s v="PIC-NPM"/>
    <x v="44"/>
    <s v="rtapia@denerg.com"/>
    <n v="7.3313782991202357E-4"/>
    <n v="3617640"/>
    <n v="2652.2287390029328"/>
    <x v="0"/>
    <x v="2"/>
  </r>
  <r>
    <s v="RIO HUASCO"/>
    <x v="51"/>
    <x v="51"/>
    <x v="1"/>
    <s v="PIC-NPM"/>
    <x v="32"/>
    <s v="tfahrenkrog@gpe.cl"/>
    <n v="2.4437927663734121E-4"/>
    <n v="3617640"/>
    <n v="884.07624633431101"/>
    <x v="0"/>
    <x v="2"/>
  </r>
  <r>
    <s v="RUCATAYO"/>
    <x v="52"/>
    <x v="52"/>
    <x v="1"/>
    <s v="PIC-NPM"/>
    <x v="45"/>
    <s v="aorellana@rucatayo.cl"/>
    <n v="3.9833822091886607E-2"/>
    <n v="3617640"/>
    <n v="144104.42815249268"/>
    <x v="0"/>
    <x v="2"/>
  </r>
  <r>
    <s v="San Andrés"/>
    <x v="53"/>
    <x v="53"/>
    <x v="1"/>
    <s v="PIC-NPM"/>
    <x v="46"/>
    <s v="apacho@sanandres-solar.cl"/>
    <n v="2.4437927663734121E-4"/>
    <n v="3617640"/>
    <n v="884.07624633431101"/>
    <x v="0"/>
    <x v="2"/>
  </r>
  <r>
    <s v="SAN JUAN"/>
    <x v="54"/>
    <x v="54"/>
    <x v="1"/>
    <s v="PIC-NPM"/>
    <x v="34"/>
    <s v="mauricio.caamano@latampower.com"/>
    <n v="1.4662756598240471E-3"/>
    <n v="3617640"/>
    <n v="5304.4574780058656"/>
    <x v="0"/>
    <x v="2"/>
  </r>
  <r>
    <s v="SGA"/>
    <x v="55"/>
    <x v="55"/>
    <x v="1"/>
    <s v="PIC-NPM"/>
    <x v="47"/>
    <s v="sga@saesa.cl"/>
    <n v="9.7751710654936483E-4"/>
    <n v="3617640"/>
    <n v="3536.304985337244"/>
    <x v="0"/>
    <x v="2"/>
  </r>
  <r>
    <s v="TALINAY"/>
    <x v="56"/>
    <x v="56"/>
    <x v="1"/>
    <s v="PIC-NPM"/>
    <x v="2"/>
    <s v="juan.bonilla@enel.com"/>
    <n v="2.4437927663734121E-4"/>
    <n v="3617640"/>
    <n v="884.07624633431101"/>
    <x v="0"/>
    <x v="2"/>
  </r>
  <r>
    <s v="TECNORED"/>
    <x v="3"/>
    <x v="3"/>
    <x v="1"/>
    <s v="PIC-NPM"/>
    <x v="3"/>
    <s v="spaoli@tecnored.cl"/>
    <n v="1.9550342130987297E-3"/>
    <n v="3617640"/>
    <n v="7072.6099706744881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CE2EB7-9521-4797-BCEC-D6B1B1B6E8CA}" name="TablaDinámica5" cacheId="21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compact="0" compactData="0" gridDropZones="1" multipleFieldFilters="0">
  <location ref="B3:E125" firstHeaderRow="2" firstDataRow="2" firstDataCol="3" rowPageCount="1" colPageCount="1"/>
  <pivotFields count="12">
    <pivotField compact="0" outline="0" showAll="0"/>
    <pivotField axis="axisRow" compact="0" outline="0" showAll="0" sortType="descending">
      <items count="58">
        <item x="19"/>
        <item x="20"/>
        <item x="24"/>
        <item x="39"/>
        <item x="21"/>
        <item x="28"/>
        <item x="52"/>
        <item x="37"/>
        <item x="33"/>
        <item x="30"/>
        <item x="27"/>
        <item x="40"/>
        <item x="51"/>
        <item x="48"/>
        <item x="5"/>
        <item x="56"/>
        <item x="18"/>
        <item x="42"/>
        <item x="9"/>
        <item x="44"/>
        <item x="8"/>
        <item x="17"/>
        <item x="43"/>
        <item x="6"/>
        <item x="53"/>
        <item x="50"/>
        <item x="32"/>
        <item x="54"/>
        <item x="13"/>
        <item x="16"/>
        <item x="29"/>
        <item x="15"/>
        <item x="41"/>
        <item x="26"/>
        <item x="23"/>
        <item x="4"/>
        <item x="12"/>
        <item x="36"/>
        <item x="3"/>
        <item x="11"/>
        <item x="1"/>
        <item x="0"/>
        <item x="45"/>
        <item x="14"/>
        <item x="7"/>
        <item x="10"/>
        <item x="22"/>
        <item x="34"/>
        <item x="49"/>
        <item x="25"/>
        <item x="38"/>
        <item x="31"/>
        <item x="55"/>
        <item x="47"/>
        <item x="46"/>
        <item x="35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7">
        <item x="19"/>
        <item x="4"/>
        <item x="0"/>
        <item x="5"/>
        <item x="6"/>
        <item x="7"/>
        <item x="8"/>
        <item x="9"/>
        <item x="11"/>
        <item x="13"/>
        <item x="14"/>
        <item x="15"/>
        <item x="17"/>
        <item x="12"/>
        <item x="37"/>
        <item x="49"/>
        <item x="10"/>
        <item x="18"/>
        <item x="20"/>
        <item x="45"/>
        <item x="52"/>
        <item x="46"/>
        <item x="1"/>
        <item x="24"/>
        <item x="21"/>
        <item x="22"/>
        <item x="23"/>
        <item x="35"/>
        <item x="25"/>
        <item x="26"/>
        <item x="27"/>
        <item x="16"/>
        <item x="31"/>
        <item x="33"/>
        <item x="47"/>
        <item x="51"/>
        <item x="28"/>
        <item x="29"/>
        <item x="30"/>
        <item x="34"/>
        <item x="36"/>
        <item x="39"/>
        <item x="38"/>
        <item x="40"/>
        <item x="41"/>
        <item x="42"/>
        <item x="32"/>
        <item x="56"/>
        <item x="48"/>
        <item x="50"/>
        <item x="53"/>
        <item x="54"/>
        <item x="55"/>
        <item x="3"/>
        <item x="43"/>
        <item x="2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axis="axisPage" compact="0" outline="0" multipleItemSelectionAllowed="1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</pivotFields>
  <rowFields count="3">
    <field x="1"/>
    <field x="2"/>
    <field x="11"/>
  </rowFields>
  <rowItems count="121">
    <i>
      <x v="40"/>
      <x v="22"/>
      <x/>
    </i>
    <i r="2">
      <x v="1"/>
    </i>
    <i r="2">
      <x v="2"/>
    </i>
    <i t="default">
      <x v="40"/>
    </i>
    <i>
      <x v="41"/>
      <x v="2"/>
      <x/>
    </i>
    <i r="2">
      <x v="1"/>
    </i>
    <i r="2">
      <x v="2"/>
    </i>
    <i t="default">
      <x v="41"/>
    </i>
    <i>
      <x v="18"/>
      <x v="7"/>
      <x v="2"/>
    </i>
    <i t="default">
      <x v="18"/>
    </i>
    <i>
      <x v="44"/>
      <x v="5"/>
      <x v="2"/>
    </i>
    <i t="default">
      <x v="44"/>
    </i>
    <i>
      <x v="54"/>
      <x v="21"/>
      <x v="2"/>
    </i>
    <i t="default">
      <x v="54"/>
    </i>
    <i>
      <x v="21"/>
      <x v="12"/>
      <x v="2"/>
    </i>
    <i t="default">
      <x v="21"/>
    </i>
    <i>
      <x v="33"/>
      <x v="29"/>
      <x v="2"/>
    </i>
    <i t="default">
      <x v="33"/>
    </i>
    <i>
      <x v="22"/>
      <x v="54"/>
      <x v="2"/>
    </i>
    <i t="default">
      <x v="22"/>
    </i>
    <i>
      <x v="6"/>
      <x v="20"/>
      <x v="2"/>
    </i>
    <i t="default">
      <x v="6"/>
    </i>
    <i>
      <x v="43"/>
      <x v="10"/>
      <x v="2"/>
    </i>
    <i t="default">
      <x v="43"/>
    </i>
    <i>
      <x v="56"/>
      <x v="55"/>
      <x v="1"/>
    </i>
    <i r="2">
      <x v="2"/>
    </i>
    <i t="default">
      <x v="56"/>
    </i>
    <i>
      <x v="55"/>
      <x v="27"/>
      <x v="2"/>
    </i>
    <i t="default">
      <x v="55"/>
    </i>
    <i>
      <x v="16"/>
      <x v="17"/>
      <x v="2"/>
    </i>
    <i t="default">
      <x v="16"/>
    </i>
    <i>
      <x v="48"/>
      <x v="15"/>
      <x v="2"/>
    </i>
    <i t="default">
      <x v="48"/>
    </i>
    <i>
      <x v="35"/>
      <x v="1"/>
      <x v="2"/>
    </i>
    <i t="default">
      <x v="35"/>
    </i>
    <i>
      <x v="42"/>
      <x v="19"/>
      <x v="2"/>
    </i>
    <i t="default">
      <x v="42"/>
    </i>
    <i>
      <x/>
      <x/>
      <x v="2"/>
    </i>
    <i t="default">
      <x/>
    </i>
    <i>
      <x v="10"/>
      <x v="30"/>
      <x v="2"/>
    </i>
    <i t="default">
      <x v="10"/>
    </i>
    <i>
      <x v="14"/>
      <x v="3"/>
      <x v="2"/>
    </i>
    <i t="default">
      <x v="14"/>
    </i>
    <i>
      <x v="3"/>
      <x v="41"/>
      <x v="2"/>
    </i>
    <i t="default">
      <x v="3"/>
    </i>
    <i>
      <x v="46"/>
      <x v="25"/>
      <x v="2"/>
    </i>
    <i t="default">
      <x v="46"/>
    </i>
    <i>
      <x v="51"/>
      <x v="32"/>
      <x v="2"/>
    </i>
    <i t="default">
      <x v="51"/>
    </i>
    <i>
      <x v="11"/>
      <x v="43"/>
      <x v="2"/>
    </i>
    <i t="default">
      <x v="11"/>
    </i>
    <i>
      <x v="29"/>
      <x v="31"/>
      <x v="2"/>
    </i>
    <i t="default">
      <x v="29"/>
    </i>
    <i>
      <x v="28"/>
      <x v="9"/>
      <x v="2"/>
    </i>
    <i t="default">
      <x v="28"/>
    </i>
    <i>
      <x v="38"/>
      <x v="53"/>
      <x v="1"/>
    </i>
    <i r="2">
      <x v="2"/>
    </i>
    <i t="default">
      <x v="38"/>
    </i>
    <i>
      <x v="30"/>
      <x v="37"/>
      <x v="2"/>
    </i>
    <i t="default">
      <x v="30"/>
    </i>
    <i>
      <x v="7"/>
      <x v="14"/>
      <x v="2"/>
    </i>
    <i t="default">
      <x v="7"/>
    </i>
    <i>
      <x v="45"/>
      <x v="16"/>
      <x v="2"/>
    </i>
    <i t="default">
      <x v="45"/>
    </i>
    <i>
      <x v="50"/>
      <x v="42"/>
      <x v="2"/>
    </i>
    <i t="default">
      <x v="50"/>
    </i>
    <i>
      <x v="5"/>
      <x v="36"/>
      <x v="2"/>
    </i>
    <i t="default">
      <x v="5"/>
    </i>
    <i>
      <x v="26"/>
      <x v="46"/>
      <x v="2"/>
    </i>
    <i t="default">
      <x v="26"/>
    </i>
    <i>
      <x v="27"/>
      <x v="51"/>
      <x v="2"/>
    </i>
    <i t="default">
      <x v="27"/>
    </i>
    <i>
      <x v="36"/>
      <x v="13"/>
      <x v="2"/>
    </i>
    <i t="default">
      <x v="36"/>
    </i>
    <i>
      <x v="4"/>
      <x v="24"/>
      <x v="2"/>
    </i>
    <i t="default">
      <x v="4"/>
    </i>
    <i>
      <x v="1"/>
      <x v="18"/>
      <x v="2"/>
    </i>
    <i t="default">
      <x v="1"/>
    </i>
    <i>
      <x v="9"/>
      <x v="38"/>
      <x v="2"/>
    </i>
    <i t="default">
      <x v="9"/>
    </i>
    <i>
      <x v="52"/>
      <x v="52"/>
      <x v="2"/>
    </i>
    <i t="default">
      <x v="52"/>
    </i>
    <i>
      <x v="47"/>
      <x v="39"/>
      <x v="2"/>
    </i>
    <i t="default">
      <x v="47"/>
    </i>
    <i>
      <x v="23"/>
      <x v="4"/>
      <x v="2"/>
    </i>
    <i t="default">
      <x v="23"/>
    </i>
    <i>
      <x v="20"/>
      <x v="6"/>
      <x v="2"/>
    </i>
    <i t="default">
      <x v="20"/>
    </i>
    <i>
      <x v="17"/>
      <x v="45"/>
      <x v="2"/>
    </i>
    <i t="default">
      <x v="17"/>
    </i>
    <i>
      <x v="39"/>
      <x v="8"/>
      <x v="2"/>
    </i>
    <i t="default">
      <x v="39"/>
    </i>
    <i>
      <x v="2"/>
      <x v="23"/>
      <x v="2"/>
    </i>
    <i t="default">
      <x v="2"/>
    </i>
    <i>
      <x v="25"/>
      <x v="49"/>
      <x v="2"/>
    </i>
    <i t="default">
      <x v="25"/>
    </i>
    <i>
      <x v="31"/>
      <x v="11"/>
      <x v="2"/>
    </i>
    <i t="default">
      <x v="31"/>
    </i>
    <i>
      <x v="49"/>
      <x v="28"/>
      <x v="2"/>
    </i>
    <i t="default">
      <x v="49"/>
    </i>
    <i>
      <x v="19"/>
      <x v="56"/>
      <x v="2"/>
    </i>
    <i t="default">
      <x v="19"/>
    </i>
    <i>
      <x v="13"/>
      <x v="48"/>
      <x v="2"/>
    </i>
    <i t="default">
      <x v="13"/>
    </i>
    <i>
      <x v="24"/>
      <x v="50"/>
      <x v="2"/>
    </i>
    <i t="default">
      <x v="24"/>
    </i>
    <i>
      <x v="37"/>
      <x v="40"/>
      <x v="2"/>
    </i>
    <i t="default">
      <x v="37"/>
    </i>
    <i>
      <x v="53"/>
      <x v="34"/>
      <x v="2"/>
    </i>
    <i t="default">
      <x v="53"/>
    </i>
    <i>
      <x v="34"/>
      <x v="26"/>
      <x v="2"/>
    </i>
    <i t="default">
      <x v="34"/>
    </i>
    <i>
      <x v="15"/>
      <x v="47"/>
      <x v="2"/>
    </i>
    <i t="default">
      <x v="15"/>
    </i>
    <i>
      <x v="12"/>
      <x v="35"/>
      <x v="2"/>
    </i>
    <i t="default">
      <x v="12"/>
    </i>
    <i>
      <x v="32"/>
      <x v="44"/>
      <x v="2"/>
    </i>
    <i t="default">
      <x v="32"/>
    </i>
    <i>
      <x v="8"/>
      <x v="33"/>
      <x v="2"/>
    </i>
    <i t="default">
      <x v="8"/>
    </i>
    <i t="grand">
      <x/>
    </i>
  </rowItems>
  <colItems count="1">
    <i/>
  </colItems>
  <pageFields count="1">
    <pageField fld="10" hier="-1"/>
  </pageFields>
  <dataFields count="1">
    <dataField name="Suma de Monto a Facturar" fld="9" baseField="9" baseItem="8" numFmtId="3"/>
  </dataFields>
  <formats count="3">
    <format dxfId="3">
      <pivotArea outline="0" fieldPosition="0">
        <references count="1">
          <reference field="1" count="1" selected="0">
            <x v="5"/>
          </reference>
        </references>
      </pivotArea>
    </format>
    <format dxfId="2">
      <pivotArea dataOnly="0" labelOnly="1" outline="0" fieldPosition="0">
        <references count="1">
          <reference field="1" count="1">
            <x v="5"/>
          </reference>
        </references>
      </pivotArea>
    </format>
    <format dxfId="1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D58D61-E1A6-4999-84BC-DD0B9EF53F67}" name="TablaDinámica2" cacheId="21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6" indent="0" compact="0" compactData="0" gridDropZones="1" multipleFieldFilters="0">
  <location ref="A4:C7" firstHeaderRow="2" firstDataRow="2" firstDataCol="2" rowPageCount="2" colPageCount="1"/>
  <pivotFields count="12">
    <pivotField compact="0" outline="0" showAll="0"/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57">
        <item h="1" x="19"/>
        <item h="1" x="4"/>
        <item h="1" x="0"/>
        <item h="1" x="5"/>
        <item h="1" x="6"/>
        <item h="1" x="7"/>
        <item h="1" x="8"/>
        <item h="1" x="9"/>
        <item h="1" x="11"/>
        <item h="1" x="13"/>
        <item h="1" x="14"/>
        <item h="1" x="15"/>
        <item h="1" x="17"/>
        <item h="1" x="12"/>
        <item h="1" x="37"/>
        <item h="1" x="49"/>
        <item h="1" x="10"/>
        <item h="1" x="18"/>
        <item h="1" x="20"/>
        <item h="1" x="45"/>
        <item h="1" x="52"/>
        <item h="1" x="46"/>
        <item h="1" x="1"/>
        <item h="1" x="24"/>
        <item h="1" x="21"/>
        <item h="1" x="22"/>
        <item h="1" x="23"/>
        <item h="1" x="35"/>
        <item h="1" x="25"/>
        <item h="1" x="26"/>
        <item h="1" x="27"/>
        <item h="1" x="16"/>
        <item h="1" x="31"/>
        <item h="1" x="33"/>
        <item h="1" x="47"/>
        <item h="1" x="51"/>
        <item h="1" x="28"/>
        <item h="1" x="29"/>
        <item h="1" x="30"/>
        <item h="1" x="34"/>
        <item h="1" x="36"/>
        <item h="1" x="39"/>
        <item h="1" x="38"/>
        <item h="1" x="40"/>
        <item h="1" x="41"/>
        <item h="1" x="42"/>
        <item h="1" x="32"/>
        <item h="1" x="56"/>
        <item h="1" x="48"/>
        <item h="1" x="50"/>
        <item h="1" x="53"/>
        <item h="1" x="54"/>
        <item h="1" x="55"/>
        <item h="1" x="3"/>
        <item h="1" x="43"/>
        <item x="2"/>
        <item h="1"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Page" compact="0" outline="0" showAll="0">
      <items count="49">
        <item x="43"/>
        <item x="46"/>
        <item x="45"/>
        <item x="39"/>
        <item x="28"/>
        <item x="40"/>
        <item x="11"/>
        <item x="15"/>
        <item x="35"/>
        <item x="37"/>
        <item x="16"/>
        <item x="27"/>
        <item x="9"/>
        <item x="47"/>
        <item x="14"/>
        <item x="31"/>
        <item x="6"/>
        <item x="17"/>
        <item x="25"/>
        <item x="26"/>
        <item x="42"/>
        <item x="4"/>
        <item x="2"/>
        <item x="10"/>
        <item x="7"/>
        <item x="29"/>
        <item x="5"/>
        <item x="34"/>
        <item x="1"/>
        <item x="36"/>
        <item x="22"/>
        <item x="41"/>
        <item x="38"/>
        <item x="8"/>
        <item x="18"/>
        <item x="13"/>
        <item x="0"/>
        <item x="24"/>
        <item x="33"/>
        <item x="12"/>
        <item x="20"/>
        <item x="30"/>
        <item x="21"/>
        <item x="44"/>
        <item x="23"/>
        <item x="3"/>
        <item x="32"/>
        <item x="19"/>
        <item t="default"/>
      </items>
    </pivotField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compact="0" outline="0" multipleItemSelectionAllowed="1" showAll="0"/>
    <pivotField axis="axisRow" compact="0" outline="0" showAll="0">
      <items count="4">
        <item x="0"/>
        <item x="1"/>
        <item x="2"/>
        <item t="default"/>
      </items>
    </pivotField>
  </pivotFields>
  <rowFields count="2">
    <field x="3"/>
    <field x="11"/>
  </rowFields>
  <rowItems count="2">
    <i>
      <x/>
      <x v="1"/>
    </i>
    <i>
      <x v="1"/>
      <x v="2"/>
    </i>
  </rowItems>
  <colItems count="1">
    <i/>
  </colItems>
  <pageFields count="2">
    <pageField fld="2" hier="-1"/>
    <pageField fld="5" hier="-1"/>
  </pageFields>
  <dataFields count="1">
    <dataField name="Suma de Monto a Facturar" fld="9" baseField="9" baseItem="8" numFmtId="3"/>
  </dataFields>
  <formats count="1">
    <format dxfId="0">
      <pivotArea dataOnly="0" outline="0" fieldPosition="0">
        <references count="1">
          <reference field="5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344C-192A-4F90-8C44-13705891669B}">
  <sheetPr filterMode="1"/>
  <dimension ref="B1:P156"/>
  <sheetViews>
    <sheetView showGridLines="0" tabSelected="1" zoomScale="80" zoomScaleNormal="80" workbookViewId="0">
      <selection activeCell="H40" sqref="H40"/>
    </sheetView>
  </sheetViews>
  <sheetFormatPr baseColWidth="10" defaultRowHeight="11.5" x14ac:dyDescent="0.25"/>
  <cols>
    <col min="1" max="1" width="5.453125" style="25" customWidth="1"/>
    <col min="2" max="2" width="28.1796875" style="25" bestFit="1" customWidth="1"/>
    <col min="3" max="4" width="10.7265625" style="25" hidden="1" customWidth="1"/>
    <col min="5" max="5" width="9.54296875" style="25" hidden="1" customWidth="1"/>
    <col min="6" max="6" width="17.26953125" style="25" bestFit="1" customWidth="1"/>
    <col min="7" max="7" width="10.453125" style="25" hidden="1" customWidth="1"/>
    <col min="8" max="8" width="17.26953125" style="25" bestFit="1" customWidth="1"/>
    <col min="9" max="9" width="10.453125" style="25" hidden="1" customWidth="1"/>
    <col min="10" max="10" width="10.7265625" style="25" hidden="1" customWidth="1"/>
    <col min="11" max="11" width="10.08984375" style="25" hidden="1" customWidth="1"/>
    <col min="12" max="12" width="9.54296875" style="25" hidden="1" customWidth="1"/>
    <col min="13" max="13" width="17.26953125" style="25" bestFit="1" customWidth="1"/>
    <col min="14" max="14" width="9.54296875" style="25" hidden="1" customWidth="1"/>
    <col min="15" max="15" width="3.1796875" style="25" customWidth="1"/>
    <col min="16" max="16" width="15.26953125" style="25" bestFit="1" customWidth="1"/>
    <col min="17" max="16384" width="10.90625" style="25"/>
  </cols>
  <sheetData>
    <row r="1" spans="2:16" x14ac:dyDescent="0.25">
      <c r="B1" s="23" t="s">
        <v>165</v>
      </c>
      <c r="C1" s="24">
        <f t="shared" ref="C1:N1" si="0">SUM(C6:C154)</f>
        <v>1.0000000000000002</v>
      </c>
      <c r="D1" s="24">
        <f t="shared" si="0"/>
        <v>0.99999999999999978</v>
      </c>
      <c r="E1" s="24">
        <f t="shared" si="0"/>
        <v>1.0000000000000004</v>
      </c>
      <c r="F1" s="24">
        <f t="shared" si="0"/>
        <v>0.99999999999999978</v>
      </c>
      <c r="G1" s="24">
        <f t="shared" si="0"/>
        <v>1</v>
      </c>
      <c r="H1" s="24">
        <f t="shared" si="0"/>
        <v>1</v>
      </c>
      <c r="I1" s="24">
        <f t="shared" si="0"/>
        <v>1.0000000000000004</v>
      </c>
      <c r="J1" s="24">
        <f t="shared" si="0"/>
        <v>1.0000000000000007</v>
      </c>
      <c r="K1" s="24">
        <f t="shared" si="0"/>
        <v>0.99999999999999989</v>
      </c>
      <c r="L1" s="24">
        <f t="shared" si="0"/>
        <v>1.0000000000000007</v>
      </c>
      <c r="M1" s="24">
        <f t="shared" si="0"/>
        <v>0.99999999999999989</v>
      </c>
      <c r="N1" s="24">
        <f t="shared" si="0"/>
        <v>0.99999999999999989</v>
      </c>
    </row>
    <row r="2" spans="2:16" ht="12" thickBot="1" x14ac:dyDescent="0.3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6" ht="12" thickBot="1" x14ac:dyDescent="0.3">
      <c r="B3" s="23"/>
      <c r="C3" s="26" t="s">
        <v>164</v>
      </c>
      <c r="D3" s="27" t="s">
        <v>164</v>
      </c>
      <c r="E3" s="28" t="s">
        <v>164</v>
      </c>
      <c r="F3" s="29" t="s">
        <v>163</v>
      </c>
      <c r="G3" s="27" t="s">
        <v>163</v>
      </c>
      <c r="H3" s="28" t="s">
        <v>163</v>
      </c>
      <c r="I3" s="26" t="s">
        <v>162</v>
      </c>
      <c r="J3" s="27" t="s">
        <v>162</v>
      </c>
      <c r="K3" s="28" t="s">
        <v>162</v>
      </c>
      <c r="L3" s="26" t="s">
        <v>161</v>
      </c>
      <c r="M3" s="27" t="s">
        <v>161</v>
      </c>
      <c r="N3" s="28" t="s">
        <v>161</v>
      </c>
      <c r="P3" s="30" t="s">
        <v>180</v>
      </c>
    </row>
    <row r="4" spans="2:16" ht="12" thickBot="1" x14ac:dyDescent="0.3">
      <c r="B4" s="26" t="s">
        <v>12</v>
      </c>
      <c r="C4" s="27" t="s">
        <v>8</v>
      </c>
      <c r="D4" s="27" t="s">
        <v>9</v>
      </c>
      <c r="E4" s="27" t="s">
        <v>10</v>
      </c>
      <c r="F4" s="31" t="s">
        <v>7</v>
      </c>
      <c r="G4" s="27" t="s">
        <v>11</v>
      </c>
      <c r="H4" s="27" t="s">
        <v>6</v>
      </c>
      <c r="I4" s="27" t="s">
        <v>4</v>
      </c>
      <c r="J4" s="27" t="s">
        <v>3</v>
      </c>
      <c r="K4" s="27" t="s">
        <v>5</v>
      </c>
      <c r="L4" s="27" t="s">
        <v>0</v>
      </c>
      <c r="M4" s="27" t="s">
        <v>2</v>
      </c>
      <c r="N4" s="28" t="s">
        <v>1</v>
      </c>
      <c r="P4" s="30" t="s">
        <v>181</v>
      </c>
    </row>
    <row r="5" spans="2:16" ht="12" thickBot="1" x14ac:dyDescent="0.3">
      <c r="B5" s="32" t="s">
        <v>179</v>
      </c>
      <c r="C5" s="33">
        <f>SUMIFS('Planilla de Trabajo'!$I:$I,'Planilla de Trabajo'!$B:$B,C4)</f>
        <v>0</v>
      </c>
      <c r="D5" s="33">
        <f>SUMIFS('Planilla de Trabajo'!$I:$I,'Planilla de Trabajo'!$B:$B,D4)</f>
        <v>0</v>
      </c>
      <c r="E5" s="33">
        <f>SUMIFS('Planilla de Trabajo'!$I:$I,'Planilla de Trabajo'!$B:$B,E4)</f>
        <v>0</v>
      </c>
      <c r="F5" s="33">
        <f>SUMIFS('Planilla de Trabajo'!$I:$I,'Planilla de Trabajo'!$B:$B,F4)</f>
        <v>10160988</v>
      </c>
      <c r="G5" s="33">
        <f>SUMIFS('Planilla de Trabajo'!$I:$I,'Planilla de Trabajo'!$B:$B,G4)</f>
        <v>0</v>
      </c>
      <c r="H5" s="33">
        <f>SUMIFS('Planilla de Trabajo'!$I:$I,'Planilla de Trabajo'!$B:$B,H4)</f>
        <v>6429356</v>
      </c>
      <c r="I5" s="33">
        <f>SUMIFS('Planilla de Trabajo'!$I:$I,'Planilla de Trabajo'!$B:$B,I4)</f>
        <v>0</v>
      </c>
      <c r="J5" s="33">
        <f>SUMIFS('Planilla de Trabajo'!$I:$I,'Planilla de Trabajo'!$B:$B,J4)</f>
        <v>0</v>
      </c>
      <c r="K5" s="33">
        <f>SUMIFS('Planilla de Trabajo'!$I:$I,'Planilla de Trabajo'!$B:$B,K4)</f>
        <v>0</v>
      </c>
      <c r="L5" s="33">
        <f>SUMIFS('Planilla de Trabajo'!$I:$I,'Planilla de Trabajo'!$B:$B,L4)</f>
        <v>0</v>
      </c>
      <c r="M5" s="33">
        <f>SUMIFS('Planilla de Trabajo'!$I:$I,'Planilla de Trabajo'!$B:$B,M4)</f>
        <v>3617640</v>
      </c>
      <c r="N5" s="33">
        <f>SUMIFS('Planilla de Trabajo'!$I:$I,'Planilla de Trabajo'!$B:$B,N4)</f>
        <v>0</v>
      </c>
      <c r="P5" s="34">
        <f>SUM(C5:N5)</f>
        <v>20207984</v>
      </c>
    </row>
    <row r="6" spans="2:16" hidden="1" x14ac:dyDescent="0.25">
      <c r="B6" s="35" t="s">
        <v>160</v>
      </c>
      <c r="C6" s="36">
        <v>0</v>
      </c>
      <c r="D6" s="37">
        <v>0</v>
      </c>
      <c r="E6" s="37">
        <v>0</v>
      </c>
      <c r="F6" s="37">
        <v>0</v>
      </c>
      <c r="G6" s="38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9">
        <v>0</v>
      </c>
      <c r="P6" s="40">
        <f>SUMPRODUCT(C$5:N$5,C6:N6)</f>
        <v>0</v>
      </c>
    </row>
    <row r="7" spans="2:16" hidden="1" x14ac:dyDescent="0.25">
      <c r="B7" s="41" t="s">
        <v>159</v>
      </c>
      <c r="C7" s="42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43">
        <v>0</v>
      </c>
      <c r="P7" s="44">
        <f t="shared" ref="P7:P11" si="1">SUMPRODUCT(C$5:N$5,C7:N7)</f>
        <v>0</v>
      </c>
    </row>
    <row r="8" spans="2:16" x14ac:dyDescent="0.25">
      <c r="B8" s="41" t="s">
        <v>158</v>
      </c>
      <c r="C8" s="42">
        <v>0</v>
      </c>
      <c r="D8" s="38">
        <v>0</v>
      </c>
      <c r="E8" s="38">
        <v>0</v>
      </c>
      <c r="F8" s="63">
        <v>0</v>
      </c>
      <c r="G8" s="38">
        <v>0</v>
      </c>
      <c r="H8" s="63">
        <v>0</v>
      </c>
      <c r="I8" s="38">
        <v>0</v>
      </c>
      <c r="J8" s="38">
        <v>9.6791005881915039E-4</v>
      </c>
      <c r="K8" s="38">
        <v>2.1082970830775794E-3</v>
      </c>
      <c r="L8" s="38">
        <v>3.4927194018103099E-3</v>
      </c>
      <c r="M8" s="63">
        <v>1.2218963831867059E-2</v>
      </c>
      <c r="N8" s="43">
        <v>0</v>
      </c>
      <c r="P8" s="44">
        <f>SUMPRODUCT(C$5:N$5,C8:N8)</f>
        <v>44203.81231671555</v>
      </c>
    </row>
    <row r="9" spans="2:16" x14ac:dyDescent="0.25">
      <c r="B9" s="41" t="s">
        <v>157</v>
      </c>
      <c r="C9" s="42">
        <v>0.11610260261596586</v>
      </c>
      <c r="D9" s="38">
        <v>4.0587349471264952E-2</v>
      </c>
      <c r="E9" s="38">
        <v>2.8156773728344814E-5</v>
      </c>
      <c r="F9" s="63">
        <v>0.21328996282527882</v>
      </c>
      <c r="G9" s="38">
        <v>5.7665864846170839E-2</v>
      </c>
      <c r="H9" s="63">
        <v>0.35432348081512766</v>
      </c>
      <c r="I9" s="38">
        <v>5.3112804311466297E-2</v>
      </c>
      <c r="J9" s="38">
        <v>6.0122105576651062E-2</v>
      </c>
      <c r="K9" s="38">
        <v>8.6546929625577099E-2</v>
      </c>
      <c r="L9" s="38">
        <v>3.1926406926406921E-2</v>
      </c>
      <c r="M9" s="63">
        <v>0.11021505376344087</v>
      </c>
      <c r="N9" s="43">
        <v>0.21590400000000001</v>
      </c>
      <c r="P9" s="44">
        <f t="shared" si="1"/>
        <v>4844026.9372045044</v>
      </c>
    </row>
    <row r="10" spans="2:16" hidden="1" x14ac:dyDescent="0.25">
      <c r="B10" s="41" t="s">
        <v>157</v>
      </c>
      <c r="C10" s="42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43">
        <v>0</v>
      </c>
      <c r="P10" s="44">
        <f t="shared" si="1"/>
        <v>0</v>
      </c>
    </row>
    <row r="11" spans="2:16" hidden="1" x14ac:dyDescent="0.25">
      <c r="B11" s="41" t="s">
        <v>156</v>
      </c>
      <c r="C11" s="42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7.6315985406894536E-4</v>
      </c>
      <c r="K11" s="38">
        <v>1.6012382909449971E-3</v>
      </c>
      <c r="L11" s="38">
        <v>0</v>
      </c>
      <c r="M11" s="38">
        <v>0</v>
      </c>
      <c r="N11" s="43">
        <v>0</v>
      </c>
      <c r="P11" s="44">
        <f t="shared" si="1"/>
        <v>0</v>
      </c>
    </row>
    <row r="12" spans="2:16" x14ac:dyDescent="0.25">
      <c r="B12" s="41" t="s">
        <v>155</v>
      </c>
      <c r="C12" s="42">
        <v>0</v>
      </c>
      <c r="D12" s="38">
        <v>0</v>
      </c>
      <c r="E12" s="38">
        <v>0</v>
      </c>
      <c r="F12" s="63">
        <v>0</v>
      </c>
      <c r="G12" s="38">
        <v>0</v>
      </c>
      <c r="H12" s="63">
        <v>0</v>
      </c>
      <c r="I12" s="38">
        <v>0</v>
      </c>
      <c r="J12" s="38">
        <v>1.1540466085920638E-3</v>
      </c>
      <c r="K12" s="38">
        <v>2.6687304849083286E-3</v>
      </c>
      <c r="L12" s="38">
        <v>4.5749704840613919E-3</v>
      </c>
      <c r="M12" s="63">
        <v>7.0869990224828941E-3</v>
      </c>
      <c r="N12" s="43">
        <v>0</v>
      </c>
      <c r="P12" s="44">
        <f t="shared" ref="P12:P75" si="2">SUMPRODUCT(C$5:N$5,C12:N12)</f>
        <v>25638.211143695018</v>
      </c>
    </row>
    <row r="13" spans="2:16" hidden="1" x14ac:dyDescent="0.25">
      <c r="B13" s="41" t="s">
        <v>154</v>
      </c>
      <c r="C13" s="42">
        <v>0</v>
      </c>
      <c r="D13" s="38">
        <v>7.4262975731547673E-7</v>
      </c>
      <c r="E13" s="38">
        <v>3.1823293176236253E-8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3">
        <v>0</v>
      </c>
      <c r="P13" s="44">
        <f t="shared" si="2"/>
        <v>0</v>
      </c>
    </row>
    <row r="14" spans="2:16" x14ac:dyDescent="0.25">
      <c r="B14" s="41" t="s">
        <v>153</v>
      </c>
      <c r="C14" s="42">
        <v>0</v>
      </c>
      <c r="D14" s="38">
        <v>0</v>
      </c>
      <c r="E14" s="38">
        <v>0</v>
      </c>
      <c r="F14" s="63">
        <v>0</v>
      </c>
      <c r="G14" s="38">
        <v>0</v>
      </c>
      <c r="H14" s="63">
        <v>0</v>
      </c>
      <c r="I14" s="38">
        <v>9.7751347333209469E-3</v>
      </c>
      <c r="J14" s="38">
        <v>1.5077060531605996E-3</v>
      </c>
      <c r="K14" s="38">
        <v>9.3405566971791485E-4</v>
      </c>
      <c r="L14" s="38">
        <v>1.9677292404565125E-4</v>
      </c>
      <c r="M14" s="63">
        <v>7.3313782991202357E-4</v>
      </c>
      <c r="N14" s="43">
        <v>0</v>
      </c>
      <c r="P14" s="44">
        <f t="shared" si="2"/>
        <v>2652.2287390029328</v>
      </c>
    </row>
    <row r="15" spans="2:16" x14ac:dyDescent="0.25">
      <c r="B15" s="41" t="s">
        <v>152</v>
      </c>
      <c r="C15" s="42">
        <v>0</v>
      </c>
      <c r="D15" s="38">
        <v>0</v>
      </c>
      <c r="E15" s="38">
        <v>0</v>
      </c>
      <c r="F15" s="63">
        <v>0</v>
      </c>
      <c r="G15" s="38">
        <v>0</v>
      </c>
      <c r="H15" s="63">
        <v>0</v>
      </c>
      <c r="I15" s="38">
        <v>3.876602861921577E-2</v>
      </c>
      <c r="J15" s="38">
        <v>5.6585511130965715E-3</v>
      </c>
      <c r="K15" s="38">
        <v>3.4960369352299106E-3</v>
      </c>
      <c r="L15" s="38">
        <v>2.9515938606847691E-4</v>
      </c>
      <c r="M15" s="63">
        <v>9.7751710654936483E-4</v>
      </c>
      <c r="N15" s="43">
        <v>0</v>
      </c>
      <c r="P15" s="44">
        <f t="shared" si="2"/>
        <v>3536.304985337244</v>
      </c>
    </row>
    <row r="16" spans="2:16" hidden="1" x14ac:dyDescent="0.25">
      <c r="B16" s="41" t="s">
        <v>151</v>
      </c>
      <c r="C16" s="42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43">
        <v>0</v>
      </c>
      <c r="P16" s="44">
        <f t="shared" si="2"/>
        <v>0</v>
      </c>
    </row>
    <row r="17" spans="2:16" hidden="1" x14ac:dyDescent="0.25">
      <c r="B17" s="41" t="s">
        <v>150</v>
      </c>
      <c r="C17" s="42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43">
        <v>3.8372999999999997E-2</v>
      </c>
      <c r="P17" s="44">
        <f t="shared" si="2"/>
        <v>0</v>
      </c>
    </row>
    <row r="18" spans="2:16" hidden="1" x14ac:dyDescent="0.25">
      <c r="B18" s="41" t="s">
        <v>149</v>
      </c>
      <c r="C18" s="42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3">
        <v>7.8521999999999995E-2</v>
      </c>
      <c r="P18" s="44">
        <f t="shared" si="2"/>
        <v>0</v>
      </c>
    </row>
    <row r="19" spans="2:16" x14ac:dyDescent="0.25">
      <c r="B19" s="41" t="s">
        <v>148</v>
      </c>
      <c r="C19" s="42">
        <v>0</v>
      </c>
      <c r="D19" s="38">
        <v>3.0296319371355632E-2</v>
      </c>
      <c r="E19" s="38">
        <v>1.8355288543439188E-6</v>
      </c>
      <c r="F19" s="63">
        <v>0</v>
      </c>
      <c r="G19" s="38">
        <v>0</v>
      </c>
      <c r="H19" s="63">
        <v>0</v>
      </c>
      <c r="I19" s="38">
        <v>1.4867125069689655E-4</v>
      </c>
      <c r="J19" s="38">
        <v>7.6688258506440376E-3</v>
      </c>
      <c r="K19" s="38">
        <v>1.4944890715486638E-2</v>
      </c>
      <c r="L19" s="38">
        <v>2.3170011806375436E-2</v>
      </c>
      <c r="M19" s="63">
        <v>8.0400782013685251E-2</v>
      </c>
      <c r="N19" s="43">
        <v>0</v>
      </c>
      <c r="P19" s="44">
        <f t="shared" si="2"/>
        <v>290861.08504398831</v>
      </c>
    </row>
    <row r="20" spans="2:16" hidden="1" x14ac:dyDescent="0.25">
      <c r="B20" s="41" t="s">
        <v>147</v>
      </c>
      <c r="C20" s="42">
        <v>4.0316032650678478E-4</v>
      </c>
      <c r="D20" s="38">
        <v>2.4132660221215166E-6</v>
      </c>
      <c r="E20" s="38">
        <v>1.0088079960339935E-7</v>
      </c>
      <c r="F20" s="38">
        <v>0</v>
      </c>
      <c r="G20" s="38">
        <v>0</v>
      </c>
      <c r="H20" s="38">
        <v>0</v>
      </c>
      <c r="I20" s="38">
        <v>1.7097193830143103E-3</v>
      </c>
      <c r="J20" s="38">
        <v>5.0256868438686652E-4</v>
      </c>
      <c r="K20" s="38">
        <v>3.2024765818899941E-4</v>
      </c>
      <c r="L20" s="38">
        <v>0</v>
      </c>
      <c r="M20" s="38">
        <v>0</v>
      </c>
      <c r="N20" s="43">
        <v>0</v>
      </c>
      <c r="P20" s="44">
        <f t="shared" si="2"/>
        <v>0</v>
      </c>
    </row>
    <row r="21" spans="2:16" hidden="1" x14ac:dyDescent="0.25">
      <c r="B21" s="41" t="s">
        <v>146</v>
      </c>
      <c r="C21" s="42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43">
        <v>0</v>
      </c>
      <c r="P21" s="44">
        <f t="shared" si="2"/>
        <v>0</v>
      </c>
    </row>
    <row r="22" spans="2:16" x14ac:dyDescent="0.25">
      <c r="B22" s="41" t="s">
        <v>145</v>
      </c>
      <c r="C22" s="42">
        <v>0</v>
      </c>
      <c r="D22" s="38">
        <v>0</v>
      </c>
      <c r="E22" s="38">
        <v>0</v>
      </c>
      <c r="F22" s="63">
        <v>0</v>
      </c>
      <c r="G22" s="38">
        <v>0</v>
      </c>
      <c r="H22" s="63">
        <v>0</v>
      </c>
      <c r="I22" s="38">
        <v>0</v>
      </c>
      <c r="J22" s="38">
        <v>0</v>
      </c>
      <c r="K22" s="38">
        <v>0</v>
      </c>
      <c r="L22" s="38">
        <v>2.9515938606847691E-4</v>
      </c>
      <c r="M22" s="63">
        <v>9.7751710654936483E-4</v>
      </c>
      <c r="N22" s="43">
        <v>0</v>
      </c>
      <c r="P22" s="44">
        <f t="shared" si="2"/>
        <v>3536.304985337244</v>
      </c>
    </row>
    <row r="23" spans="2:16" hidden="1" x14ac:dyDescent="0.25">
      <c r="B23" s="41" t="s">
        <v>144</v>
      </c>
      <c r="C23" s="42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43">
        <v>0</v>
      </c>
      <c r="P23" s="44">
        <f t="shared" si="2"/>
        <v>0</v>
      </c>
    </row>
    <row r="24" spans="2:16" x14ac:dyDescent="0.25">
      <c r="B24" s="41" t="s">
        <v>143</v>
      </c>
      <c r="C24" s="42">
        <v>0</v>
      </c>
      <c r="D24" s="38">
        <v>1.5049784867021855E-2</v>
      </c>
      <c r="E24" s="38">
        <v>9.6887629718996878E-7</v>
      </c>
      <c r="F24" s="63">
        <v>0</v>
      </c>
      <c r="G24" s="38">
        <v>0</v>
      </c>
      <c r="H24" s="63">
        <v>0</v>
      </c>
      <c r="I24" s="38">
        <v>1.1150343802267241E-4</v>
      </c>
      <c r="J24" s="38">
        <v>6.8125977216886352E-3</v>
      </c>
      <c r="K24" s="38">
        <v>1.5505324117317388E-2</v>
      </c>
      <c r="L24" s="38">
        <v>2.390791027154663E-2</v>
      </c>
      <c r="M24" s="63">
        <v>8.260019550342132E-2</v>
      </c>
      <c r="N24" s="43">
        <v>0</v>
      </c>
      <c r="P24" s="44">
        <f t="shared" si="2"/>
        <v>298817.77126099711</v>
      </c>
    </row>
    <row r="25" spans="2:16" x14ac:dyDescent="0.25">
      <c r="B25" s="41" t="s">
        <v>142</v>
      </c>
      <c r="C25" s="42">
        <v>0</v>
      </c>
      <c r="D25" s="38">
        <v>5.5608725078646986E-4</v>
      </c>
      <c r="E25" s="38">
        <v>7.4167549203942899E-5</v>
      </c>
      <c r="F25" s="63">
        <v>0</v>
      </c>
      <c r="G25" s="38">
        <v>0</v>
      </c>
      <c r="H25" s="63">
        <v>0</v>
      </c>
      <c r="I25" s="38">
        <v>1.858390633711207E-4</v>
      </c>
      <c r="J25" s="38">
        <v>1.6752289479562217E-4</v>
      </c>
      <c r="K25" s="38">
        <v>3.73622267887166E-4</v>
      </c>
      <c r="L25" s="38">
        <v>5.9031877213695382E-4</v>
      </c>
      <c r="M25" s="63">
        <v>1.9550342130987297E-3</v>
      </c>
      <c r="N25" s="43">
        <v>0</v>
      </c>
      <c r="P25" s="44">
        <f t="shared" si="2"/>
        <v>7072.6099706744881</v>
      </c>
    </row>
    <row r="26" spans="2:16" x14ac:dyDescent="0.25">
      <c r="B26" s="41" t="s">
        <v>141</v>
      </c>
      <c r="C26" s="42">
        <v>0</v>
      </c>
      <c r="D26" s="38">
        <v>8.0193359122924331E-4</v>
      </c>
      <c r="E26" s="38">
        <v>1.1642908391118657E-7</v>
      </c>
      <c r="F26" s="63">
        <v>0</v>
      </c>
      <c r="G26" s="38">
        <v>0</v>
      </c>
      <c r="H26" s="63">
        <v>0</v>
      </c>
      <c r="I26" s="38">
        <v>0</v>
      </c>
      <c r="J26" s="38">
        <v>5.7702330429603192E-4</v>
      </c>
      <c r="K26" s="38">
        <v>6.4049531637799882E-4</v>
      </c>
      <c r="L26" s="38">
        <v>1.9677292404565125E-4</v>
      </c>
      <c r="M26" s="63">
        <v>7.3313782991202357E-4</v>
      </c>
      <c r="N26" s="43">
        <v>0</v>
      </c>
      <c r="P26" s="44">
        <f t="shared" si="2"/>
        <v>2652.2287390029328</v>
      </c>
    </row>
    <row r="27" spans="2:16" hidden="1" x14ac:dyDescent="0.25">
      <c r="B27" s="41" t="s">
        <v>140</v>
      </c>
      <c r="C27" s="42">
        <v>1.9029554036825012E-2</v>
      </c>
      <c r="D27" s="38">
        <v>4.9423820106639415E-4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43">
        <v>0</v>
      </c>
      <c r="P27" s="44">
        <f t="shared" si="2"/>
        <v>0</v>
      </c>
    </row>
    <row r="28" spans="2:16" hidden="1" x14ac:dyDescent="0.25">
      <c r="B28" s="41" t="s">
        <v>139</v>
      </c>
      <c r="C28" s="42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43">
        <v>0</v>
      </c>
      <c r="P28" s="44">
        <f t="shared" si="2"/>
        <v>0</v>
      </c>
    </row>
    <row r="29" spans="2:16" hidden="1" x14ac:dyDescent="0.25">
      <c r="B29" s="41" t="s">
        <v>138</v>
      </c>
      <c r="C29" s="42">
        <v>0</v>
      </c>
      <c r="D29" s="38">
        <v>1.7592750882718485E-6</v>
      </c>
      <c r="E29" s="38">
        <v>6.6633034616026392E-8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43">
        <v>0</v>
      </c>
      <c r="P29" s="44">
        <f t="shared" si="2"/>
        <v>0</v>
      </c>
    </row>
    <row r="30" spans="2:16" x14ac:dyDescent="0.25">
      <c r="B30" s="41" t="s">
        <v>137</v>
      </c>
      <c r="C30" s="42">
        <v>1.6162619832174572E-2</v>
      </c>
      <c r="D30" s="38">
        <v>5.0374341210274046E-4</v>
      </c>
      <c r="E30" s="38">
        <v>4.936921748664753E-8</v>
      </c>
      <c r="F30" s="63">
        <v>0</v>
      </c>
      <c r="G30" s="38">
        <v>0</v>
      </c>
      <c r="H30" s="63">
        <v>0</v>
      </c>
      <c r="I30" s="38">
        <v>2.3415721984761206E-3</v>
      </c>
      <c r="J30" s="38">
        <v>5.5840964931874055E-5</v>
      </c>
      <c r="K30" s="38">
        <v>2.6687304849083284E-5</v>
      </c>
      <c r="L30" s="38">
        <v>4.4273907910271531E-4</v>
      </c>
      <c r="M30" s="63">
        <v>1.4662756598240471E-3</v>
      </c>
      <c r="N30" s="43">
        <v>0</v>
      </c>
      <c r="P30" s="44">
        <f t="shared" si="2"/>
        <v>5304.4574780058656</v>
      </c>
    </row>
    <row r="31" spans="2:16" hidden="1" x14ac:dyDescent="0.25">
      <c r="B31" s="41" t="s">
        <v>136</v>
      </c>
      <c r="C31" s="42">
        <v>0</v>
      </c>
      <c r="D31" s="38">
        <v>3.0793518124560976E-8</v>
      </c>
      <c r="E31" s="38">
        <v>1.45867246498617E-9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43">
        <v>0</v>
      </c>
      <c r="P31" s="44">
        <f t="shared" si="2"/>
        <v>0</v>
      </c>
    </row>
    <row r="32" spans="2:16" hidden="1" x14ac:dyDescent="0.25">
      <c r="B32" s="41" t="s">
        <v>135</v>
      </c>
      <c r="C32" s="42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7.8709169618260502E-4</v>
      </c>
      <c r="M32" s="38">
        <v>0</v>
      </c>
      <c r="N32" s="43">
        <v>0</v>
      </c>
      <c r="P32" s="44">
        <f t="shared" si="2"/>
        <v>0</v>
      </c>
    </row>
    <row r="33" spans="2:16" hidden="1" x14ac:dyDescent="0.25">
      <c r="B33" s="41" t="s">
        <v>134</v>
      </c>
      <c r="C33" s="42">
        <v>0</v>
      </c>
      <c r="D33" s="38">
        <v>0.29270901993631299</v>
      </c>
      <c r="E33" s="38">
        <v>0.37169855817108738</v>
      </c>
      <c r="F33" s="38">
        <v>0</v>
      </c>
      <c r="G33" s="38">
        <v>0</v>
      </c>
      <c r="H33" s="38">
        <v>0</v>
      </c>
      <c r="I33" s="38">
        <v>0.14365359598587629</v>
      </c>
      <c r="J33" s="38">
        <v>0.14565185019730484</v>
      </c>
      <c r="K33" s="38">
        <v>0.28237837260815024</v>
      </c>
      <c r="L33" s="38">
        <v>0.2786304604486422</v>
      </c>
      <c r="M33" s="38">
        <v>0</v>
      </c>
      <c r="N33" s="43">
        <v>0</v>
      </c>
      <c r="P33" s="44">
        <f t="shared" si="2"/>
        <v>0</v>
      </c>
    </row>
    <row r="34" spans="2:16" hidden="1" x14ac:dyDescent="0.25">
      <c r="B34" s="41" t="s">
        <v>133</v>
      </c>
      <c r="C34" s="42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3">
        <v>0</v>
      </c>
      <c r="P34" s="44">
        <f t="shared" si="2"/>
        <v>0</v>
      </c>
    </row>
    <row r="35" spans="2:16" hidden="1" x14ac:dyDescent="0.25">
      <c r="B35" s="41" t="s">
        <v>132</v>
      </c>
      <c r="C35" s="42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43">
        <v>1.13E-4</v>
      </c>
      <c r="P35" s="44">
        <f t="shared" si="2"/>
        <v>0</v>
      </c>
    </row>
    <row r="36" spans="2:16" hidden="1" x14ac:dyDescent="0.25">
      <c r="B36" s="41" t="s">
        <v>131</v>
      </c>
      <c r="C36" s="42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43">
        <v>0</v>
      </c>
      <c r="P36" s="44">
        <f t="shared" si="2"/>
        <v>0</v>
      </c>
    </row>
    <row r="37" spans="2:16" x14ac:dyDescent="0.25">
      <c r="B37" s="41" t="s">
        <v>130</v>
      </c>
      <c r="C37" s="42">
        <v>0</v>
      </c>
      <c r="D37" s="38">
        <v>0</v>
      </c>
      <c r="E37" s="38">
        <v>0</v>
      </c>
      <c r="F37" s="63">
        <v>0</v>
      </c>
      <c r="G37" s="38">
        <v>0</v>
      </c>
      <c r="H37" s="63">
        <v>0</v>
      </c>
      <c r="I37" s="38">
        <v>0</v>
      </c>
      <c r="J37" s="38">
        <v>4.6534137443228382E-4</v>
      </c>
      <c r="K37" s="38">
        <v>2.6687304849083287E-4</v>
      </c>
      <c r="L37" s="38">
        <v>9.8386462022825643E-4</v>
      </c>
      <c r="M37" s="63">
        <v>3.421309872922777E-3</v>
      </c>
      <c r="N37" s="43">
        <v>0</v>
      </c>
      <c r="P37" s="44">
        <f t="shared" si="2"/>
        <v>12377.067448680355</v>
      </c>
    </row>
    <row r="38" spans="2:16" x14ac:dyDescent="0.25">
      <c r="B38" s="41" t="s">
        <v>129</v>
      </c>
      <c r="C38" s="42">
        <v>0</v>
      </c>
      <c r="D38" s="38">
        <v>5.3709910368294252E-3</v>
      </c>
      <c r="E38" s="38">
        <v>4.1283981033229535E-7</v>
      </c>
      <c r="F38" s="63">
        <v>0</v>
      </c>
      <c r="G38" s="38">
        <v>0</v>
      </c>
      <c r="H38" s="63">
        <v>0</v>
      </c>
      <c r="I38" s="38">
        <v>3.7167812674224138E-5</v>
      </c>
      <c r="J38" s="38">
        <v>2.2150249422976708E-3</v>
      </c>
      <c r="K38" s="38">
        <v>4.777027567985908E-3</v>
      </c>
      <c r="L38" s="38">
        <v>8.6088154269972419E-3</v>
      </c>
      <c r="M38" s="63">
        <v>2.9814271749755625E-2</v>
      </c>
      <c r="N38" s="43">
        <v>0</v>
      </c>
      <c r="P38" s="44">
        <f t="shared" si="2"/>
        <v>107857.30205278595</v>
      </c>
    </row>
    <row r="39" spans="2:16" x14ac:dyDescent="0.25">
      <c r="B39" s="41" t="s">
        <v>128</v>
      </c>
      <c r="C39" s="42">
        <v>0</v>
      </c>
      <c r="D39" s="38">
        <v>0</v>
      </c>
      <c r="E39" s="38">
        <v>0</v>
      </c>
      <c r="F39" s="63">
        <v>0</v>
      </c>
      <c r="G39" s="38">
        <v>0</v>
      </c>
      <c r="H39" s="63">
        <v>0</v>
      </c>
      <c r="I39" s="38">
        <v>0</v>
      </c>
      <c r="J39" s="38">
        <v>0</v>
      </c>
      <c r="K39" s="38">
        <v>0</v>
      </c>
      <c r="L39" s="38">
        <v>1.9677292404565125E-4</v>
      </c>
      <c r="M39" s="63">
        <v>7.3313782991202357E-4</v>
      </c>
      <c r="N39" s="43">
        <v>0</v>
      </c>
      <c r="P39" s="44">
        <f t="shared" si="2"/>
        <v>2652.2287390029328</v>
      </c>
    </row>
    <row r="40" spans="2:16" x14ac:dyDescent="0.25">
      <c r="B40" s="41" t="s">
        <v>127</v>
      </c>
      <c r="C40" s="42">
        <v>0</v>
      </c>
      <c r="D40" s="38">
        <v>2.2209879001974155E-3</v>
      </c>
      <c r="E40" s="38">
        <v>2.3405429884111429E-7</v>
      </c>
      <c r="F40" s="63">
        <v>0</v>
      </c>
      <c r="G40" s="38">
        <v>0</v>
      </c>
      <c r="H40" s="63">
        <v>0</v>
      </c>
      <c r="I40" s="38">
        <v>1.4867125069689655E-4</v>
      </c>
      <c r="J40" s="38">
        <v>5.137368773732413E-3</v>
      </c>
      <c r="K40" s="38">
        <v>3.1491019721918275E-3</v>
      </c>
      <c r="L40" s="38">
        <v>9.8386462022825643E-4</v>
      </c>
      <c r="M40" s="63">
        <v>3.421309872922777E-3</v>
      </c>
      <c r="N40" s="43">
        <v>0</v>
      </c>
      <c r="P40" s="44">
        <f t="shared" si="2"/>
        <v>12377.067448680355</v>
      </c>
    </row>
    <row r="41" spans="2:16" hidden="1" x14ac:dyDescent="0.25">
      <c r="B41" s="41" t="s">
        <v>126</v>
      </c>
      <c r="C41" s="42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43">
        <v>0</v>
      </c>
      <c r="P41" s="44">
        <f t="shared" si="2"/>
        <v>0</v>
      </c>
    </row>
    <row r="42" spans="2:16" x14ac:dyDescent="0.25">
      <c r="B42" s="41" t="s">
        <v>125</v>
      </c>
      <c r="C42" s="42">
        <v>0</v>
      </c>
      <c r="D42" s="38">
        <v>1.8688045517389749E-2</v>
      </c>
      <c r="E42" s="38">
        <v>6.4889030896763513E-7</v>
      </c>
      <c r="F42" s="63">
        <v>0</v>
      </c>
      <c r="G42" s="38">
        <v>0</v>
      </c>
      <c r="H42" s="63">
        <v>0</v>
      </c>
      <c r="I42" s="38">
        <v>1.1150343802267241E-4</v>
      </c>
      <c r="J42" s="38">
        <v>6.2541880723698939E-3</v>
      </c>
      <c r="K42" s="38">
        <v>1.2543033279069145E-2</v>
      </c>
      <c r="L42" s="38">
        <v>1.8299881936245568E-2</v>
      </c>
      <c r="M42" s="63">
        <v>6.3294232649071358E-2</v>
      </c>
      <c r="N42" s="43">
        <v>0</v>
      </c>
      <c r="P42" s="44">
        <f t="shared" si="2"/>
        <v>228975.74780058651</v>
      </c>
    </row>
    <row r="43" spans="2:16" hidden="1" x14ac:dyDescent="0.25">
      <c r="B43" s="41" t="s">
        <v>124</v>
      </c>
      <c r="C43" s="42">
        <v>0</v>
      </c>
      <c r="D43" s="38">
        <v>1.0777627879861506E-6</v>
      </c>
      <c r="E43" s="38">
        <v>4.3515451998435009E-8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43">
        <v>0</v>
      </c>
      <c r="P43" s="44">
        <f t="shared" si="2"/>
        <v>0</v>
      </c>
    </row>
    <row r="44" spans="2:16" hidden="1" x14ac:dyDescent="0.25">
      <c r="B44" s="41" t="s">
        <v>123</v>
      </c>
      <c r="C44" s="42">
        <v>0</v>
      </c>
      <c r="D44" s="38">
        <v>9.2679012024058458E-7</v>
      </c>
      <c r="E44" s="38">
        <v>4.1178534673380458E-8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43">
        <v>0</v>
      </c>
      <c r="P44" s="44">
        <f t="shared" si="2"/>
        <v>0</v>
      </c>
    </row>
    <row r="45" spans="2:16" hidden="1" x14ac:dyDescent="0.25">
      <c r="B45" s="41" t="s">
        <v>122</v>
      </c>
      <c r="C45" s="42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43">
        <v>0</v>
      </c>
      <c r="P45" s="44">
        <f t="shared" si="2"/>
        <v>0</v>
      </c>
    </row>
    <row r="46" spans="2:16" hidden="1" x14ac:dyDescent="0.25">
      <c r="B46" s="41" t="s">
        <v>121</v>
      </c>
      <c r="C46" s="42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43">
        <v>0</v>
      </c>
      <c r="P46" s="44">
        <f t="shared" si="2"/>
        <v>0</v>
      </c>
    </row>
    <row r="47" spans="2:16" hidden="1" x14ac:dyDescent="0.25">
      <c r="B47" s="41" t="s">
        <v>120</v>
      </c>
      <c r="C47" s="42">
        <v>0</v>
      </c>
      <c r="D47" s="38">
        <v>4.5062172459434862E-7</v>
      </c>
      <c r="E47" s="38">
        <v>1.4118558325376588E-8</v>
      </c>
      <c r="F47" s="38">
        <v>0</v>
      </c>
      <c r="G47" s="38">
        <v>0</v>
      </c>
      <c r="H47" s="38">
        <v>0</v>
      </c>
      <c r="I47" s="38">
        <v>7.8052406615870687E-4</v>
      </c>
      <c r="J47" s="38">
        <v>0</v>
      </c>
      <c r="K47" s="38">
        <v>0</v>
      </c>
      <c r="L47" s="38">
        <v>0</v>
      </c>
      <c r="M47" s="38">
        <v>0</v>
      </c>
      <c r="N47" s="43">
        <v>0</v>
      </c>
      <c r="P47" s="44">
        <f t="shared" si="2"/>
        <v>0</v>
      </c>
    </row>
    <row r="48" spans="2:16" hidden="1" x14ac:dyDescent="0.25">
      <c r="B48" s="41" t="s">
        <v>119</v>
      </c>
      <c r="C48" s="42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43">
        <v>0</v>
      </c>
      <c r="P48" s="44">
        <f t="shared" si="2"/>
        <v>0</v>
      </c>
    </row>
    <row r="49" spans="2:16" hidden="1" x14ac:dyDescent="0.25">
      <c r="B49" s="41" t="s">
        <v>118</v>
      </c>
      <c r="C49" s="42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43">
        <v>0</v>
      </c>
      <c r="P49" s="44">
        <f t="shared" si="2"/>
        <v>0</v>
      </c>
    </row>
    <row r="50" spans="2:16" hidden="1" x14ac:dyDescent="0.25">
      <c r="B50" s="41" t="s">
        <v>117</v>
      </c>
      <c r="C50" s="42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43">
        <v>0</v>
      </c>
      <c r="P50" s="44">
        <f t="shared" si="2"/>
        <v>0</v>
      </c>
    </row>
    <row r="51" spans="2:16" hidden="1" x14ac:dyDescent="0.25">
      <c r="B51" s="41" t="s">
        <v>116</v>
      </c>
      <c r="C51" s="42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43">
        <v>0</v>
      </c>
      <c r="P51" s="44">
        <f t="shared" si="2"/>
        <v>0</v>
      </c>
    </row>
    <row r="52" spans="2:16" x14ac:dyDescent="0.25">
      <c r="B52" s="41" t="s">
        <v>115</v>
      </c>
      <c r="C52" s="42">
        <v>0</v>
      </c>
      <c r="D52" s="38">
        <v>0</v>
      </c>
      <c r="E52" s="38">
        <v>0</v>
      </c>
      <c r="F52" s="63">
        <v>0</v>
      </c>
      <c r="G52" s="38">
        <v>0</v>
      </c>
      <c r="H52" s="63">
        <v>0</v>
      </c>
      <c r="I52" s="38">
        <v>0</v>
      </c>
      <c r="J52" s="38">
        <v>0</v>
      </c>
      <c r="K52" s="38">
        <v>0</v>
      </c>
      <c r="L52" s="38">
        <v>5.1652892561983455E-3</v>
      </c>
      <c r="M52" s="63">
        <v>1.5395894428152495E-2</v>
      </c>
      <c r="N52" s="43">
        <v>0</v>
      </c>
      <c r="P52" s="44">
        <f t="shared" si="2"/>
        <v>55696.803519061592</v>
      </c>
    </row>
    <row r="53" spans="2:16" hidden="1" x14ac:dyDescent="0.25">
      <c r="B53" s="41" t="s">
        <v>114</v>
      </c>
      <c r="C53" s="42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43">
        <v>0</v>
      </c>
      <c r="P53" s="44">
        <f t="shared" si="2"/>
        <v>0</v>
      </c>
    </row>
    <row r="54" spans="2:16" hidden="1" x14ac:dyDescent="0.25">
      <c r="B54" s="41" t="s">
        <v>113</v>
      </c>
      <c r="C54" s="42">
        <v>0</v>
      </c>
      <c r="D54" s="38">
        <v>4.249845714764781E-7</v>
      </c>
      <c r="E54" s="38">
        <v>1.7188899136129478E-8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43">
        <v>0</v>
      </c>
      <c r="P54" s="44">
        <f t="shared" si="2"/>
        <v>0</v>
      </c>
    </row>
    <row r="55" spans="2:16" x14ac:dyDescent="0.25">
      <c r="B55" s="41" t="s">
        <v>112</v>
      </c>
      <c r="C55" s="42">
        <v>0</v>
      </c>
      <c r="D55" s="38">
        <v>2.3827854785535871E-3</v>
      </c>
      <c r="E55" s="38">
        <v>4.1325691548472885E-4</v>
      </c>
      <c r="F55" s="63">
        <v>0</v>
      </c>
      <c r="G55" s="38">
        <v>0</v>
      </c>
      <c r="H55" s="63">
        <v>0</v>
      </c>
      <c r="I55" s="38">
        <v>0</v>
      </c>
      <c r="J55" s="38">
        <v>7.6315985406894536E-4</v>
      </c>
      <c r="K55" s="38">
        <v>1.8414240345867466E-3</v>
      </c>
      <c r="L55" s="38">
        <v>3.0991735537190075E-3</v>
      </c>
      <c r="M55" s="63">
        <v>1.0752688172043012E-2</v>
      </c>
      <c r="N55" s="43">
        <v>0</v>
      </c>
      <c r="P55" s="44">
        <f t="shared" si="2"/>
        <v>38899.354838709682</v>
      </c>
    </row>
    <row r="56" spans="2:16" x14ac:dyDescent="0.25">
      <c r="B56" s="41" t="s">
        <v>111</v>
      </c>
      <c r="C56" s="42">
        <v>0</v>
      </c>
      <c r="D56" s="38">
        <v>6.130114019519214E-4</v>
      </c>
      <c r="E56" s="38">
        <v>2.4584592501769982E-5</v>
      </c>
      <c r="F56" s="63">
        <v>0</v>
      </c>
      <c r="G56" s="38">
        <v>0</v>
      </c>
      <c r="H56" s="63">
        <v>0</v>
      </c>
      <c r="I56" s="38">
        <v>0</v>
      </c>
      <c r="J56" s="38">
        <v>2.7920482465937027E-4</v>
      </c>
      <c r="K56" s="38">
        <v>5.8712070667983228E-4</v>
      </c>
      <c r="L56" s="38">
        <v>2.9515938606847691E-4</v>
      </c>
      <c r="M56" s="63">
        <v>9.7751710654936483E-4</v>
      </c>
      <c r="N56" s="43">
        <v>0</v>
      </c>
      <c r="P56" s="44">
        <f t="shared" si="2"/>
        <v>3536.304985337244</v>
      </c>
    </row>
    <row r="57" spans="2:16" hidden="1" x14ac:dyDescent="0.25">
      <c r="B57" s="41" t="s">
        <v>110</v>
      </c>
      <c r="C57" s="42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43">
        <v>7.8242999999999993E-2</v>
      </c>
      <c r="P57" s="44">
        <f t="shared" si="2"/>
        <v>0</v>
      </c>
    </row>
    <row r="58" spans="2:16" x14ac:dyDescent="0.25">
      <c r="B58" s="41" t="s">
        <v>109</v>
      </c>
      <c r="C58" s="42">
        <v>0.60887868026209402</v>
      </c>
      <c r="D58" s="38">
        <v>0.50183747255740618</v>
      </c>
      <c r="E58" s="38">
        <v>0.62512738990054206</v>
      </c>
      <c r="F58" s="63">
        <v>0.78671003717472099</v>
      </c>
      <c r="G58" s="38">
        <v>0.29788729686267695</v>
      </c>
      <c r="H58" s="63">
        <v>0.63658894804479538</v>
      </c>
      <c r="I58" s="38">
        <v>0.16071362200334516</v>
      </c>
      <c r="J58" s="38">
        <v>0.50240116149207092</v>
      </c>
      <c r="K58" s="38">
        <v>0.33281737877291767</v>
      </c>
      <c r="L58" s="38">
        <v>0.48504525777253038</v>
      </c>
      <c r="M58" s="63">
        <v>0.26173020527859242</v>
      </c>
      <c r="N58" s="43">
        <v>0</v>
      </c>
      <c r="P58" s="44">
        <f t="shared" si="2"/>
        <v>13033453.879681434</v>
      </c>
    </row>
    <row r="59" spans="2:16" hidden="1" x14ac:dyDescent="0.25">
      <c r="B59" s="41" t="s">
        <v>108</v>
      </c>
      <c r="C59" s="42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43">
        <v>2.1489999999999999E-2</v>
      </c>
      <c r="P59" s="44">
        <f t="shared" si="2"/>
        <v>0</v>
      </c>
    </row>
    <row r="60" spans="2:16" hidden="1" x14ac:dyDescent="0.25">
      <c r="B60" s="41" t="s">
        <v>107</v>
      </c>
      <c r="C60" s="42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43">
        <v>0</v>
      </c>
      <c r="P60" s="44">
        <f t="shared" si="2"/>
        <v>0</v>
      </c>
    </row>
    <row r="61" spans="2:16" hidden="1" x14ac:dyDescent="0.25">
      <c r="B61" s="41" t="s">
        <v>106</v>
      </c>
      <c r="C61" s="42">
        <v>0</v>
      </c>
      <c r="D61" s="38">
        <v>0</v>
      </c>
      <c r="E61" s="38">
        <v>0</v>
      </c>
      <c r="F61" s="38">
        <v>0</v>
      </c>
      <c r="G61" s="38">
        <v>0.55219948798940488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43">
        <v>0.40185700000000002</v>
      </c>
      <c r="P61" s="44">
        <f t="shared" si="2"/>
        <v>0</v>
      </c>
    </row>
    <row r="62" spans="2:16" x14ac:dyDescent="0.25">
      <c r="B62" s="41" t="s">
        <v>105</v>
      </c>
      <c r="C62" s="42">
        <v>2.7765056942239753E-4</v>
      </c>
      <c r="D62" s="38">
        <v>1.6208942497414699E-4</v>
      </c>
      <c r="E62" s="38">
        <v>3.7933952587387439E-7</v>
      </c>
      <c r="F62" s="63">
        <v>0</v>
      </c>
      <c r="G62" s="38">
        <v>0</v>
      </c>
      <c r="H62" s="63">
        <v>0</v>
      </c>
      <c r="I62" s="38">
        <v>2.973425013937931E-4</v>
      </c>
      <c r="J62" s="38">
        <v>4.839550294095752E-4</v>
      </c>
      <c r="K62" s="38">
        <v>3.4693496303808273E-4</v>
      </c>
      <c r="L62" s="38">
        <v>4.4273907910271531E-4</v>
      </c>
      <c r="M62" s="63">
        <v>1.4662756598240471E-3</v>
      </c>
      <c r="N62" s="43">
        <v>0</v>
      </c>
      <c r="P62" s="44">
        <f t="shared" si="2"/>
        <v>5304.4574780058656</v>
      </c>
    </row>
    <row r="63" spans="2:16" x14ac:dyDescent="0.25">
      <c r="B63" s="41" t="s">
        <v>104</v>
      </c>
      <c r="C63" s="42">
        <v>0</v>
      </c>
      <c r="D63" s="38">
        <v>1.4672208399963846E-6</v>
      </c>
      <c r="E63" s="38">
        <v>5.2788000093511732E-8</v>
      </c>
      <c r="F63" s="63">
        <v>0</v>
      </c>
      <c r="G63" s="38">
        <v>9.2247350301747466E-2</v>
      </c>
      <c r="H63" s="63">
        <v>0</v>
      </c>
      <c r="I63" s="38">
        <v>0</v>
      </c>
      <c r="J63" s="38">
        <v>4.9326185689822083E-3</v>
      </c>
      <c r="K63" s="38">
        <v>3.789597288569826E-3</v>
      </c>
      <c r="L63" s="38">
        <v>1.57418339236521E-3</v>
      </c>
      <c r="M63" s="63">
        <v>5.6207233626588476E-3</v>
      </c>
      <c r="N63" s="43">
        <v>1.0755000000000001E-2</v>
      </c>
      <c r="P63" s="44">
        <f t="shared" si="2"/>
        <v>20333.753665689153</v>
      </c>
    </row>
    <row r="64" spans="2:16" x14ac:dyDescent="0.25">
      <c r="B64" s="41" t="s">
        <v>103</v>
      </c>
      <c r="C64" s="42">
        <v>0</v>
      </c>
      <c r="D64" s="38">
        <v>0</v>
      </c>
      <c r="E64" s="38">
        <v>0</v>
      </c>
      <c r="F64" s="63">
        <v>0</v>
      </c>
      <c r="G64" s="38">
        <v>0</v>
      </c>
      <c r="H64" s="63">
        <v>0</v>
      </c>
      <c r="I64" s="38">
        <v>0</v>
      </c>
      <c r="J64" s="38">
        <v>0</v>
      </c>
      <c r="K64" s="38">
        <v>0</v>
      </c>
      <c r="L64" s="38">
        <v>9.8386462022825627E-5</v>
      </c>
      <c r="M64" s="63">
        <v>2.4437927663734121E-4</v>
      </c>
      <c r="N64" s="43">
        <v>0</v>
      </c>
      <c r="P64" s="44">
        <f t="shared" si="2"/>
        <v>884.07624633431101</v>
      </c>
    </row>
    <row r="65" spans="2:16" x14ac:dyDescent="0.25">
      <c r="B65" s="41" t="s">
        <v>102</v>
      </c>
      <c r="C65" s="42">
        <v>0</v>
      </c>
      <c r="D65" s="38">
        <v>4.2758688438344271E-6</v>
      </c>
      <c r="E65" s="38">
        <v>1.7346919550362588E-7</v>
      </c>
      <c r="F65" s="63">
        <v>0</v>
      </c>
      <c r="G65" s="38">
        <v>0</v>
      </c>
      <c r="H65" s="63">
        <v>0</v>
      </c>
      <c r="I65" s="38">
        <v>0</v>
      </c>
      <c r="J65" s="38">
        <v>1.6752289479562217E-4</v>
      </c>
      <c r="K65" s="38">
        <v>3.4693496303808273E-4</v>
      </c>
      <c r="L65" s="38">
        <v>1.9677292404565125E-4</v>
      </c>
      <c r="M65" s="63">
        <v>7.3313782991202357E-4</v>
      </c>
      <c r="N65" s="43">
        <v>0</v>
      </c>
      <c r="P65" s="44">
        <f t="shared" si="2"/>
        <v>2652.2287390029328</v>
      </c>
    </row>
    <row r="66" spans="2:16" hidden="1" x14ac:dyDescent="0.25">
      <c r="B66" s="41" t="s">
        <v>101</v>
      </c>
      <c r="C66" s="42">
        <v>0</v>
      </c>
      <c r="D66" s="38">
        <v>7.10173863231666E-7</v>
      </c>
      <c r="E66" s="38">
        <v>2.1802113424788302E-8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43">
        <v>0</v>
      </c>
      <c r="P66" s="44">
        <f t="shared" si="2"/>
        <v>0</v>
      </c>
    </row>
    <row r="67" spans="2:16" hidden="1" x14ac:dyDescent="0.25">
      <c r="B67" s="41" t="s">
        <v>100</v>
      </c>
      <c r="C67" s="42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1.9677292404565125E-4</v>
      </c>
      <c r="M67" s="38">
        <v>0</v>
      </c>
      <c r="N67" s="43">
        <v>0</v>
      </c>
      <c r="P67" s="44">
        <f t="shared" si="2"/>
        <v>0</v>
      </c>
    </row>
    <row r="68" spans="2:16" hidden="1" x14ac:dyDescent="0.25">
      <c r="B68" s="41" t="s">
        <v>99</v>
      </c>
      <c r="C68" s="42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43">
        <v>0</v>
      </c>
      <c r="P68" s="44">
        <f t="shared" si="2"/>
        <v>0</v>
      </c>
    </row>
    <row r="69" spans="2:16" hidden="1" x14ac:dyDescent="0.25">
      <c r="B69" s="41" t="s">
        <v>98</v>
      </c>
      <c r="C69" s="42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43">
        <v>6.5596000000000002E-2</v>
      </c>
      <c r="P69" s="44">
        <f t="shared" si="2"/>
        <v>0</v>
      </c>
    </row>
    <row r="70" spans="2:16" x14ac:dyDescent="0.25">
      <c r="B70" s="41" t="s">
        <v>97</v>
      </c>
      <c r="C70" s="42">
        <v>0</v>
      </c>
      <c r="D70" s="38">
        <v>1.1795230778351781E-6</v>
      </c>
      <c r="E70" s="38">
        <v>3.8300632785373834E-8</v>
      </c>
      <c r="F70" s="63">
        <v>0</v>
      </c>
      <c r="G70" s="38">
        <v>0</v>
      </c>
      <c r="H70" s="63">
        <v>0</v>
      </c>
      <c r="I70" s="38">
        <v>4.0884593941646549E-3</v>
      </c>
      <c r="J70" s="38">
        <v>3.7227309954582706E-5</v>
      </c>
      <c r="K70" s="38">
        <v>8.0061914547249852E-5</v>
      </c>
      <c r="L70" s="38">
        <v>1.9677292404565125E-4</v>
      </c>
      <c r="M70" s="63">
        <v>7.3313782991202357E-4</v>
      </c>
      <c r="N70" s="43">
        <v>0</v>
      </c>
      <c r="P70" s="44">
        <f t="shared" si="2"/>
        <v>2652.2287390029328</v>
      </c>
    </row>
    <row r="71" spans="2:16" hidden="1" x14ac:dyDescent="0.25">
      <c r="B71" s="41" t="s">
        <v>96</v>
      </c>
      <c r="C71" s="42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43">
        <v>2.4659E-2</v>
      </c>
      <c r="P71" s="44">
        <f t="shared" si="2"/>
        <v>0</v>
      </c>
    </row>
    <row r="72" spans="2:16" hidden="1" x14ac:dyDescent="0.25">
      <c r="B72" s="41" t="s">
        <v>95</v>
      </c>
      <c r="C72" s="42">
        <v>3.1734375894390174E-4</v>
      </c>
      <c r="D72" s="38">
        <v>3.2382812090005188E-7</v>
      </c>
      <c r="E72" s="38">
        <v>1.2800422127960851E-8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43">
        <v>0</v>
      </c>
      <c r="P72" s="44">
        <f t="shared" si="2"/>
        <v>0</v>
      </c>
    </row>
    <row r="73" spans="2:16" hidden="1" x14ac:dyDescent="0.25">
      <c r="B73" s="41" t="s">
        <v>94</v>
      </c>
      <c r="C73" s="42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43">
        <v>0</v>
      </c>
      <c r="P73" s="44">
        <f t="shared" si="2"/>
        <v>0</v>
      </c>
    </row>
    <row r="74" spans="2:16" x14ac:dyDescent="0.25">
      <c r="B74" s="41" t="s">
        <v>93</v>
      </c>
      <c r="C74" s="42">
        <v>0.22029873962134305</v>
      </c>
      <c r="D74" s="38">
        <v>1.9545906207639952E-2</v>
      </c>
      <c r="E74" s="38">
        <v>8.2066268535207586E-6</v>
      </c>
      <c r="F74" s="63">
        <v>0</v>
      </c>
      <c r="G74" s="38">
        <v>0</v>
      </c>
      <c r="H74" s="63">
        <v>0</v>
      </c>
      <c r="I74" s="38">
        <v>0.37966920646719959</v>
      </c>
      <c r="J74" s="38">
        <v>0.136847591393046</v>
      </c>
      <c r="K74" s="38">
        <v>8.7774545648634919E-2</v>
      </c>
      <c r="L74" s="38">
        <v>1.3724911452184175E-2</v>
      </c>
      <c r="M74" s="63">
        <v>4.740957966764419E-2</v>
      </c>
      <c r="N74" s="43">
        <v>0</v>
      </c>
      <c r="P74" s="44">
        <f t="shared" si="2"/>
        <v>171510.79178885632</v>
      </c>
    </row>
    <row r="75" spans="2:16" hidden="1" x14ac:dyDescent="0.25">
      <c r="B75" s="41" t="s">
        <v>92</v>
      </c>
      <c r="C75" s="42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43">
        <v>0</v>
      </c>
      <c r="P75" s="44">
        <f t="shared" si="2"/>
        <v>0</v>
      </c>
    </row>
    <row r="76" spans="2:16" x14ac:dyDescent="0.25">
      <c r="B76" s="41" t="s">
        <v>91</v>
      </c>
      <c r="C76" s="42">
        <v>0</v>
      </c>
      <c r="D76" s="38">
        <v>0</v>
      </c>
      <c r="E76" s="38">
        <v>0</v>
      </c>
      <c r="F76" s="63">
        <v>0</v>
      </c>
      <c r="G76" s="38">
        <v>0</v>
      </c>
      <c r="H76" s="63">
        <v>0</v>
      </c>
      <c r="I76" s="38">
        <v>0</v>
      </c>
      <c r="J76" s="38">
        <v>5.7702330429603192E-4</v>
      </c>
      <c r="K76" s="38">
        <v>1.3610525473032476E-3</v>
      </c>
      <c r="L76" s="38">
        <v>2.3612750885478153E-3</v>
      </c>
      <c r="M76" s="63">
        <v>8.3088954056696005E-3</v>
      </c>
      <c r="N76" s="43">
        <v>0</v>
      </c>
      <c r="P76" s="44">
        <f t="shared" ref="P76:P139" si="3">SUMPRODUCT(C$5:N$5,C76:N76)</f>
        <v>30058.592375366574</v>
      </c>
    </row>
    <row r="77" spans="2:16" hidden="1" x14ac:dyDescent="0.25">
      <c r="B77" s="41" t="s">
        <v>90</v>
      </c>
      <c r="C77" s="42">
        <v>0</v>
      </c>
      <c r="D77" s="38">
        <v>2.059636704784379E-7</v>
      </c>
      <c r="E77" s="38">
        <v>6.7772353418247869E-9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43">
        <v>0</v>
      </c>
      <c r="P77" s="44">
        <f t="shared" si="3"/>
        <v>0</v>
      </c>
    </row>
    <row r="78" spans="2:16" hidden="1" x14ac:dyDescent="0.25">
      <c r="B78" s="41" t="s">
        <v>89</v>
      </c>
      <c r="C78" s="42">
        <v>0</v>
      </c>
      <c r="D78" s="38">
        <v>1.5226372925689959E-6</v>
      </c>
      <c r="E78" s="38">
        <v>6.0782343272576812E-8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43">
        <v>0</v>
      </c>
      <c r="P78" s="44">
        <f t="shared" si="3"/>
        <v>0</v>
      </c>
    </row>
    <row r="79" spans="2:16" x14ac:dyDescent="0.25">
      <c r="B79" s="41" t="s">
        <v>88</v>
      </c>
      <c r="C79" s="42">
        <v>0</v>
      </c>
      <c r="D79" s="38">
        <v>8.6176137711313134E-6</v>
      </c>
      <c r="E79" s="38">
        <v>2.0186270792573357E-7</v>
      </c>
      <c r="F79" s="63">
        <v>0</v>
      </c>
      <c r="G79" s="38">
        <v>0</v>
      </c>
      <c r="H79" s="63">
        <v>0</v>
      </c>
      <c r="I79" s="38">
        <v>0</v>
      </c>
      <c r="J79" s="38">
        <v>5.5840964931874054E-4</v>
      </c>
      <c r="K79" s="38">
        <v>7.2055723092524868E-4</v>
      </c>
      <c r="L79" s="38">
        <v>4.4273907910271531E-4</v>
      </c>
      <c r="M79" s="63">
        <v>1.4662756598240471E-3</v>
      </c>
      <c r="N79" s="43">
        <v>0</v>
      </c>
      <c r="P79" s="44">
        <f t="shared" si="3"/>
        <v>5304.4574780058656</v>
      </c>
    </row>
    <row r="80" spans="2:16" hidden="1" x14ac:dyDescent="0.25">
      <c r="B80" s="41" t="s">
        <v>87</v>
      </c>
      <c r="C80" s="42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43">
        <v>0</v>
      </c>
      <c r="P80" s="44">
        <f t="shared" si="3"/>
        <v>0</v>
      </c>
    </row>
    <row r="81" spans="2:16" x14ac:dyDescent="0.25">
      <c r="B81" s="41" t="s">
        <v>86</v>
      </c>
      <c r="C81" s="42">
        <v>0</v>
      </c>
      <c r="D81" s="38">
        <v>1.3772003511292498E-6</v>
      </c>
      <c r="E81" s="38">
        <v>5.3102616641617478E-8</v>
      </c>
      <c r="F81" s="63">
        <v>0</v>
      </c>
      <c r="G81" s="38">
        <v>0</v>
      </c>
      <c r="H81" s="63">
        <v>0</v>
      </c>
      <c r="I81" s="38">
        <v>0</v>
      </c>
      <c r="J81" s="38">
        <v>1.1168192986374811E-4</v>
      </c>
      <c r="K81" s="38">
        <v>1.3343652424541643E-4</v>
      </c>
      <c r="L81" s="38">
        <v>9.8386462022825627E-5</v>
      </c>
      <c r="M81" s="63">
        <v>2.4437927663734121E-4</v>
      </c>
      <c r="N81" s="43">
        <v>0</v>
      </c>
      <c r="P81" s="44">
        <f t="shared" si="3"/>
        <v>884.07624633431101</v>
      </c>
    </row>
    <row r="82" spans="2:16" hidden="1" x14ac:dyDescent="0.25">
      <c r="B82" s="41" t="s">
        <v>85</v>
      </c>
      <c r="C82" s="42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43">
        <v>3.3299000000000002E-2</v>
      </c>
      <c r="P82" s="44">
        <f t="shared" si="3"/>
        <v>0</v>
      </c>
    </row>
    <row r="83" spans="2:16" hidden="1" x14ac:dyDescent="0.25">
      <c r="B83" s="41" t="s">
        <v>84</v>
      </c>
      <c r="C83" s="42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3.7413446504355615E-3</v>
      </c>
      <c r="K83" s="38">
        <v>2.5352939606629117E-3</v>
      </c>
      <c r="L83" s="38">
        <v>0</v>
      </c>
      <c r="M83" s="38">
        <v>0</v>
      </c>
      <c r="N83" s="43">
        <v>0</v>
      </c>
      <c r="P83" s="44">
        <f t="shared" si="3"/>
        <v>0</v>
      </c>
    </row>
    <row r="84" spans="2:16" hidden="1" x14ac:dyDescent="0.25">
      <c r="B84" s="41" t="s">
        <v>83</v>
      </c>
      <c r="C84" s="42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43">
        <v>0</v>
      </c>
      <c r="P84" s="44">
        <f t="shared" si="3"/>
        <v>0</v>
      </c>
    </row>
    <row r="85" spans="2:16" hidden="1" x14ac:dyDescent="0.25">
      <c r="B85" s="41" t="s">
        <v>82</v>
      </c>
      <c r="C85" s="42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43">
        <v>0</v>
      </c>
      <c r="P85" s="44">
        <f t="shared" si="3"/>
        <v>0</v>
      </c>
    </row>
    <row r="86" spans="2:16" x14ac:dyDescent="0.25">
      <c r="B86" s="41" t="s">
        <v>81</v>
      </c>
      <c r="C86" s="42">
        <v>0</v>
      </c>
      <c r="D86" s="38">
        <v>0</v>
      </c>
      <c r="E86" s="38">
        <v>0</v>
      </c>
      <c r="F86" s="63">
        <v>0</v>
      </c>
      <c r="G86" s="38">
        <v>0</v>
      </c>
      <c r="H86" s="63">
        <v>0</v>
      </c>
      <c r="I86" s="38">
        <v>2.1706002601746894E-2</v>
      </c>
      <c r="J86" s="38">
        <v>3.2015486560941124E-3</v>
      </c>
      <c r="K86" s="38">
        <v>1.974860558832163E-3</v>
      </c>
      <c r="L86" s="38">
        <v>6.8870523415977953E-4</v>
      </c>
      <c r="M86" s="63">
        <v>2.443792766373412E-3</v>
      </c>
      <c r="N86" s="43">
        <v>0</v>
      </c>
      <c r="P86" s="44">
        <f t="shared" si="3"/>
        <v>8840.7624633431096</v>
      </c>
    </row>
    <row r="87" spans="2:16" x14ac:dyDescent="0.25">
      <c r="B87" s="41" t="s">
        <v>80</v>
      </c>
      <c r="C87" s="42">
        <v>0</v>
      </c>
      <c r="D87" s="38">
        <v>3.690943470304657E-6</v>
      </c>
      <c r="E87" s="38">
        <v>1.4232372415802173E-7</v>
      </c>
      <c r="F87" s="63">
        <v>0</v>
      </c>
      <c r="G87" s="38">
        <v>0</v>
      </c>
      <c r="H87" s="63">
        <v>0</v>
      </c>
      <c r="I87" s="38">
        <v>4.645976584278017E-3</v>
      </c>
      <c r="J87" s="38">
        <v>3.7227309954582706E-5</v>
      </c>
      <c r="K87" s="38">
        <v>2.6687304849083284E-5</v>
      </c>
      <c r="L87" s="38">
        <v>2.9515938606847691E-4</v>
      </c>
      <c r="M87" s="63">
        <v>9.7751710654936483E-4</v>
      </c>
      <c r="N87" s="43">
        <v>0</v>
      </c>
      <c r="P87" s="44">
        <f t="shared" si="3"/>
        <v>3536.304985337244</v>
      </c>
    </row>
    <row r="88" spans="2:16" hidden="1" x14ac:dyDescent="0.25">
      <c r="B88" s="41" t="s">
        <v>79</v>
      </c>
      <c r="C88" s="42">
        <v>0</v>
      </c>
      <c r="D88" s="38">
        <v>8.1685040645364149E-8</v>
      </c>
      <c r="E88" s="38">
        <v>1.8078978494772643E-9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43">
        <v>0</v>
      </c>
      <c r="P88" s="44">
        <f t="shared" si="3"/>
        <v>0</v>
      </c>
    </row>
    <row r="89" spans="2:16" x14ac:dyDescent="0.25">
      <c r="B89" s="41" t="s">
        <v>78</v>
      </c>
      <c r="C89" s="42">
        <v>0</v>
      </c>
      <c r="D89" s="38">
        <v>2.1120834218824316E-3</v>
      </c>
      <c r="E89" s="38">
        <v>3.780427588901738E-9</v>
      </c>
      <c r="F89" s="63">
        <v>0</v>
      </c>
      <c r="G89" s="38">
        <v>0</v>
      </c>
      <c r="H89" s="63">
        <v>0</v>
      </c>
      <c r="I89" s="38">
        <v>1.4867125069689655E-4</v>
      </c>
      <c r="J89" s="38">
        <v>4.0019358201176403E-3</v>
      </c>
      <c r="K89" s="38">
        <v>3.4159750206826604E-3</v>
      </c>
      <c r="L89" s="38">
        <v>1.4266036993309719E-3</v>
      </c>
      <c r="M89" s="63">
        <v>4.8875855327468239E-3</v>
      </c>
      <c r="N89" s="43">
        <v>0</v>
      </c>
      <c r="P89" s="44">
        <f t="shared" si="3"/>
        <v>17681.524926686219</v>
      </c>
    </row>
    <row r="90" spans="2:16" hidden="1" x14ac:dyDescent="0.25">
      <c r="B90" s="41" t="s">
        <v>77</v>
      </c>
      <c r="C90" s="42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43">
        <v>0</v>
      </c>
      <c r="P90" s="44">
        <f t="shared" si="3"/>
        <v>0</v>
      </c>
    </row>
    <row r="91" spans="2:16" hidden="1" x14ac:dyDescent="0.25">
      <c r="B91" s="41" t="s">
        <v>76</v>
      </c>
      <c r="C91" s="42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43">
        <v>0</v>
      </c>
      <c r="P91" s="44">
        <f t="shared" si="3"/>
        <v>0</v>
      </c>
    </row>
    <row r="92" spans="2:16" hidden="1" x14ac:dyDescent="0.25">
      <c r="B92" s="41" t="s">
        <v>75</v>
      </c>
      <c r="C92" s="42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43">
        <v>0</v>
      </c>
      <c r="P92" s="44">
        <f t="shared" si="3"/>
        <v>0</v>
      </c>
    </row>
    <row r="93" spans="2:16" hidden="1" x14ac:dyDescent="0.25">
      <c r="B93" s="41" t="s">
        <v>74</v>
      </c>
      <c r="C93" s="42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43">
        <v>0</v>
      </c>
      <c r="P93" s="44">
        <f t="shared" si="3"/>
        <v>0</v>
      </c>
    </row>
    <row r="94" spans="2:16" hidden="1" x14ac:dyDescent="0.25">
      <c r="B94" s="41" t="s">
        <v>73</v>
      </c>
      <c r="C94" s="42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43">
        <v>0</v>
      </c>
      <c r="P94" s="44">
        <f t="shared" si="3"/>
        <v>0</v>
      </c>
    </row>
    <row r="95" spans="2:16" hidden="1" x14ac:dyDescent="0.25">
      <c r="B95" s="41" t="s">
        <v>72</v>
      </c>
      <c r="C95" s="42">
        <v>0</v>
      </c>
      <c r="D95" s="38">
        <v>3.8783932750766884E-3</v>
      </c>
      <c r="E95" s="38">
        <v>3.9207552236679333E-9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43">
        <v>0</v>
      </c>
      <c r="P95" s="44">
        <f t="shared" si="3"/>
        <v>0</v>
      </c>
    </row>
    <row r="96" spans="2:16" hidden="1" x14ac:dyDescent="0.25">
      <c r="B96" s="41" t="s">
        <v>71</v>
      </c>
      <c r="C96" s="42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43">
        <v>0</v>
      </c>
      <c r="P96" s="44">
        <f t="shared" si="3"/>
        <v>0</v>
      </c>
    </row>
    <row r="97" spans="2:16" hidden="1" x14ac:dyDescent="0.25">
      <c r="B97" s="41" t="s">
        <v>70</v>
      </c>
      <c r="C97" s="42">
        <v>0</v>
      </c>
      <c r="D97" s="38">
        <v>5.64983058755758E-7</v>
      </c>
      <c r="E97" s="38">
        <v>2.1304671882651221E-8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43">
        <v>0</v>
      </c>
      <c r="P97" s="44">
        <f t="shared" si="3"/>
        <v>0</v>
      </c>
    </row>
    <row r="98" spans="2:16" hidden="1" x14ac:dyDescent="0.25">
      <c r="B98" s="41" t="s">
        <v>69</v>
      </c>
      <c r="C98" s="42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43">
        <v>0</v>
      </c>
      <c r="P98" s="44">
        <f t="shared" si="3"/>
        <v>0</v>
      </c>
    </row>
    <row r="99" spans="2:16" x14ac:dyDescent="0.25">
      <c r="B99" s="41" t="s">
        <v>68</v>
      </c>
      <c r="C99" s="42">
        <v>0</v>
      </c>
      <c r="D99" s="38">
        <v>0</v>
      </c>
      <c r="E99" s="38">
        <v>0</v>
      </c>
      <c r="F99" s="63">
        <v>0</v>
      </c>
      <c r="G99" s="38">
        <v>0</v>
      </c>
      <c r="H99" s="63">
        <v>0</v>
      </c>
      <c r="I99" s="38">
        <v>0</v>
      </c>
      <c r="J99" s="38">
        <v>0</v>
      </c>
      <c r="K99" s="38">
        <v>0</v>
      </c>
      <c r="L99" s="38">
        <v>4.4273907910271531E-4</v>
      </c>
      <c r="M99" s="63">
        <v>1.4662756598240471E-3</v>
      </c>
      <c r="N99" s="43">
        <v>0</v>
      </c>
      <c r="P99" s="44">
        <f t="shared" si="3"/>
        <v>5304.4574780058656</v>
      </c>
    </row>
    <row r="100" spans="2:16" hidden="1" x14ac:dyDescent="0.25">
      <c r="B100" s="41" t="s">
        <v>67</v>
      </c>
      <c r="C100" s="42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43">
        <v>0</v>
      </c>
      <c r="P100" s="44">
        <f t="shared" si="3"/>
        <v>0</v>
      </c>
    </row>
    <row r="101" spans="2:16" x14ac:dyDescent="0.25">
      <c r="B101" s="41" t="s">
        <v>66</v>
      </c>
      <c r="C101" s="42">
        <v>0</v>
      </c>
      <c r="D101" s="38">
        <v>0</v>
      </c>
      <c r="E101" s="38">
        <v>0</v>
      </c>
      <c r="F101" s="63">
        <v>0</v>
      </c>
      <c r="G101" s="38">
        <v>0</v>
      </c>
      <c r="H101" s="63">
        <v>0</v>
      </c>
      <c r="I101" s="38">
        <v>0</v>
      </c>
      <c r="J101" s="38">
        <v>0</v>
      </c>
      <c r="K101" s="38">
        <v>0</v>
      </c>
      <c r="L101" s="38">
        <v>9.8386462022825627E-5</v>
      </c>
      <c r="M101" s="63">
        <v>2.4437927663734121E-4</v>
      </c>
      <c r="N101" s="43">
        <v>0</v>
      </c>
      <c r="P101" s="44">
        <f t="shared" si="3"/>
        <v>884.07624633431101</v>
      </c>
    </row>
    <row r="102" spans="2:16" x14ac:dyDescent="0.25">
      <c r="B102" s="41" t="s">
        <v>65</v>
      </c>
      <c r="C102" s="42">
        <v>0</v>
      </c>
      <c r="D102" s="38">
        <v>5.9443227078609395E-4</v>
      </c>
      <c r="E102" s="38">
        <v>0</v>
      </c>
      <c r="F102" s="63">
        <v>0</v>
      </c>
      <c r="G102" s="38">
        <v>0</v>
      </c>
      <c r="H102" s="63">
        <v>0</v>
      </c>
      <c r="I102" s="38">
        <v>0</v>
      </c>
      <c r="J102" s="38">
        <v>9.3068274886456761E-5</v>
      </c>
      <c r="K102" s="38">
        <v>2.1349843879266627E-4</v>
      </c>
      <c r="L102" s="38">
        <v>2.9515938606847691E-4</v>
      </c>
      <c r="M102" s="63">
        <v>9.7751710654936483E-4</v>
      </c>
      <c r="N102" s="43">
        <v>0</v>
      </c>
      <c r="P102" s="44">
        <f t="shared" si="3"/>
        <v>3536.304985337244</v>
      </c>
    </row>
    <row r="103" spans="2:16" hidden="1" x14ac:dyDescent="0.25">
      <c r="B103" s="41" t="s">
        <v>64</v>
      </c>
      <c r="C103" s="42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43">
        <v>0</v>
      </c>
      <c r="P103" s="44">
        <f t="shared" si="3"/>
        <v>0</v>
      </c>
    </row>
    <row r="104" spans="2:16" x14ac:dyDescent="0.25">
      <c r="B104" s="41" t="s">
        <v>63</v>
      </c>
      <c r="C104" s="42">
        <v>0</v>
      </c>
      <c r="D104" s="38">
        <v>6.6789934161053362E-3</v>
      </c>
      <c r="E104" s="38">
        <v>3.4029936090414969E-5</v>
      </c>
      <c r="F104" s="63">
        <v>0</v>
      </c>
      <c r="G104" s="38">
        <v>0</v>
      </c>
      <c r="H104" s="63">
        <v>0</v>
      </c>
      <c r="I104" s="38">
        <v>3.7167812674224138E-5</v>
      </c>
      <c r="J104" s="38">
        <v>3.5179807907080654E-3</v>
      </c>
      <c r="K104" s="38">
        <v>5.7110832377038232E-3</v>
      </c>
      <c r="L104" s="38">
        <v>6.8378591105863811E-3</v>
      </c>
      <c r="M104" s="63">
        <v>2.3460410557184754E-2</v>
      </c>
      <c r="N104" s="43">
        <v>0</v>
      </c>
      <c r="P104" s="44">
        <f t="shared" si="3"/>
        <v>84871.31964809385</v>
      </c>
    </row>
    <row r="105" spans="2:16" hidden="1" x14ac:dyDescent="0.25">
      <c r="B105" s="41" t="s">
        <v>62</v>
      </c>
      <c r="C105" s="42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43">
        <v>0</v>
      </c>
      <c r="P105" s="44">
        <f t="shared" si="3"/>
        <v>0</v>
      </c>
    </row>
    <row r="106" spans="2:16" hidden="1" x14ac:dyDescent="0.25">
      <c r="B106" s="41" t="s">
        <v>61</v>
      </c>
      <c r="C106" s="42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43">
        <v>0</v>
      </c>
      <c r="P106" s="44">
        <f t="shared" si="3"/>
        <v>0</v>
      </c>
    </row>
    <row r="107" spans="2:16" hidden="1" x14ac:dyDescent="0.25">
      <c r="B107" s="41" t="s">
        <v>60</v>
      </c>
      <c r="C107" s="42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43">
        <v>3.1949999999999999E-3</v>
      </c>
      <c r="P107" s="44">
        <f t="shared" si="3"/>
        <v>0</v>
      </c>
    </row>
    <row r="108" spans="2:16" x14ac:dyDescent="0.25">
      <c r="B108" s="41" t="s">
        <v>59</v>
      </c>
      <c r="C108" s="42">
        <v>0</v>
      </c>
      <c r="D108" s="38">
        <v>4.0477891533451265E-6</v>
      </c>
      <c r="E108" s="38">
        <v>1.6844464526971409E-7</v>
      </c>
      <c r="F108" s="63">
        <v>0</v>
      </c>
      <c r="G108" s="38">
        <v>0</v>
      </c>
      <c r="H108" s="63">
        <v>0</v>
      </c>
      <c r="I108" s="38">
        <v>0</v>
      </c>
      <c r="J108" s="38">
        <v>1.321569503387686E-3</v>
      </c>
      <c r="K108" s="38">
        <v>1.1475541085105812E-3</v>
      </c>
      <c r="L108" s="38">
        <v>9.8386462022825627E-5</v>
      </c>
      <c r="M108" s="63">
        <v>2.4437927663734121E-4</v>
      </c>
      <c r="N108" s="43">
        <v>0</v>
      </c>
      <c r="P108" s="44">
        <f t="shared" si="3"/>
        <v>884.07624633431101</v>
      </c>
    </row>
    <row r="109" spans="2:16" x14ac:dyDescent="0.25">
      <c r="B109" s="41" t="s">
        <v>58</v>
      </c>
      <c r="C109" s="42">
        <v>0</v>
      </c>
      <c r="D109" s="38">
        <v>1.5530955239384031E-3</v>
      </c>
      <c r="E109" s="38">
        <v>1.7871474456276686E-7</v>
      </c>
      <c r="F109" s="63">
        <v>0</v>
      </c>
      <c r="G109" s="38">
        <v>0</v>
      </c>
      <c r="H109" s="63">
        <v>0</v>
      </c>
      <c r="I109" s="38">
        <v>0</v>
      </c>
      <c r="J109" s="38">
        <v>2.2336385972749622E-4</v>
      </c>
      <c r="K109" s="38">
        <v>2.9356035333991614E-4</v>
      </c>
      <c r="L109" s="38">
        <v>5.9031877213695382E-4</v>
      </c>
      <c r="M109" s="63">
        <v>1.9550342130987297E-3</v>
      </c>
      <c r="N109" s="43">
        <v>0</v>
      </c>
      <c r="P109" s="44">
        <f t="shared" si="3"/>
        <v>7072.6099706744881</v>
      </c>
    </row>
    <row r="110" spans="2:16" hidden="1" x14ac:dyDescent="0.25">
      <c r="B110" s="41" t="s">
        <v>57</v>
      </c>
      <c r="C110" s="42">
        <v>0</v>
      </c>
      <c r="D110" s="38">
        <v>2.8609359036995928E-8</v>
      </c>
      <c r="E110" s="38">
        <v>1.0639024084738586E-9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43">
        <v>8.2000000000000001E-5</v>
      </c>
      <c r="P110" s="44">
        <f t="shared" si="3"/>
        <v>0</v>
      </c>
    </row>
    <row r="111" spans="2:16" x14ac:dyDescent="0.25">
      <c r="B111" s="41" t="s">
        <v>56</v>
      </c>
      <c r="C111" s="42">
        <v>1.8149820640247963E-2</v>
      </c>
      <c r="D111" s="38">
        <v>1.2022873129130387E-2</v>
      </c>
      <c r="E111" s="38">
        <v>1.7432777378399574E-7</v>
      </c>
      <c r="F111" s="63">
        <v>0</v>
      </c>
      <c r="G111" s="38">
        <v>0</v>
      </c>
      <c r="H111" s="63">
        <v>0</v>
      </c>
      <c r="I111" s="38">
        <v>2.5274112618472416E-3</v>
      </c>
      <c r="J111" s="38">
        <v>2.177797632343088E-3</v>
      </c>
      <c r="K111" s="38">
        <v>1.7880494248885802E-3</v>
      </c>
      <c r="L111" s="38">
        <v>4.9193231011412822E-4</v>
      </c>
      <c r="M111" s="63">
        <v>1.7106549364613885E-3</v>
      </c>
      <c r="N111" s="43">
        <v>0</v>
      </c>
      <c r="P111" s="44">
        <f t="shared" si="3"/>
        <v>6188.5337243401773</v>
      </c>
    </row>
    <row r="112" spans="2:16" x14ac:dyDescent="0.25">
      <c r="B112" s="41" t="s">
        <v>55</v>
      </c>
      <c r="C112" s="42">
        <v>0</v>
      </c>
      <c r="D112" s="38">
        <v>1.7044121828349993E-3</v>
      </c>
      <c r="E112" s="38">
        <v>7.7865658269934947E-7</v>
      </c>
      <c r="F112" s="63">
        <v>0</v>
      </c>
      <c r="G112" s="38">
        <v>0</v>
      </c>
      <c r="H112" s="63">
        <v>0</v>
      </c>
      <c r="I112" s="38">
        <v>3.7167812674224138E-5</v>
      </c>
      <c r="J112" s="38">
        <v>2.1964112873203794E-3</v>
      </c>
      <c r="K112" s="38">
        <v>2.7754797043046619E-3</v>
      </c>
      <c r="L112" s="38">
        <v>1.7217630853994484E-3</v>
      </c>
      <c r="M112" s="63">
        <v>5.8651026392961885E-3</v>
      </c>
      <c r="N112" s="43">
        <v>0</v>
      </c>
      <c r="P112" s="44">
        <f t="shared" si="3"/>
        <v>21217.829912023462</v>
      </c>
    </row>
    <row r="113" spans="2:16" x14ac:dyDescent="0.25">
      <c r="B113" s="41" t="s">
        <v>54</v>
      </c>
      <c r="C113" s="42">
        <v>0</v>
      </c>
      <c r="D113" s="38">
        <v>7.2875855278494075E-3</v>
      </c>
      <c r="E113" s="38">
        <v>6.8548167524713679E-4</v>
      </c>
      <c r="F113" s="63">
        <v>0</v>
      </c>
      <c r="G113" s="38">
        <v>0</v>
      </c>
      <c r="H113" s="63">
        <v>8.6286029006792751E-3</v>
      </c>
      <c r="I113" s="38">
        <v>7.2960416279501991E-2</v>
      </c>
      <c r="J113" s="38">
        <v>1.5654083835902027E-2</v>
      </c>
      <c r="K113" s="38">
        <v>1.8467614955565634E-2</v>
      </c>
      <c r="L113" s="38">
        <v>2.0513577331759143E-2</v>
      </c>
      <c r="M113" s="63">
        <v>8.3088954056696005E-3</v>
      </c>
      <c r="N113" s="43">
        <v>0</v>
      </c>
      <c r="P113" s="44">
        <f t="shared" si="3"/>
        <v>85534.952206466274</v>
      </c>
    </row>
    <row r="114" spans="2:16" x14ac:dyDescent="0.25">
      <c r="B114" s="41" t="s">
        <v>53</v>
      </c>
      <c r="C114" s="42">
        <v>0</v>
      </c>
      <c r="D114" s="38">
        <v>0</v>
      </c>
      <c r="E114" s="38">
        <v>0</v>
      </c>
      <c r="F114" s="63">
        <v>0</v>
      </c>
      <c r="G114" s="38">
        <v>0</v>
      </c>
      <c r="H114" s="63">
        <v>0</v>
      </c>
      <c r="I114" s="38">
        <v>3.7167812674224138E-5</v>
      </c>
      <c r="J114" s="38">
        <v>7.2034844762117536E-3</v>
      </c>
      <c r="K114" s="38">
        <v>5.0705879213258235E-3</v>
      </c>
      <c r="L114" s="38">
        <v>1.2790240062967332E-3</v>
      </c>
      <c r="M114" s="63">
        <v>4.3988269794721412E-3</v>
      </c>
      <c r="N114" s="43">
        <v>0</v>
      </c>
      <c r="P114" s="44">
        <f t="shared" si="3"/>
        <v>15913.372434017598</v>
      </c>
    </row>
    <row r="115" spans="2:16" x14ac:dyDescent="0.25">
      <c r="B115" s="41" t="s">
        <v>52</v>
      </c>
      <c r="C115" s="42">
        <v>0</v>
      </c>
      <c r="D115" s="38">
        <v>4.5760170187697492E-7</v>
      </c>
      <c r="E115" s="38">
        <v>1.8445204123269581E-8</v>
      </c>
      <c r="F115" s="63">
        <v>0</v>
      </c>
      <c r="G115" s="38">
        <v>0</v>
      </c>
      <c r="H115" s="63">
        <v>0</v>
      </c>
      <c r="I115" s="38">
        <v>0</v>
      </c>
      <c r="J115" s="38">
        <v>7.4454619909165412E-5</v>
      </c>
      <c r="K115" s="38">
        <v>5.3374609698166568E-5</v>
      </c>
      <c r="L115" s="38">
        <v>9.8386462022825627E-5</v>
      </c>
      <c r="M115" s="63">
        <v>2.4437927663734121E-4</v>
      </c>
      <c r="N115" s="43">
        <v>0</v>
      </c>
      <c r="P115" s="44">
        <f t="shared" si="3"/>
        <v>884.07624633431101</v>
      </c>
    </row>
    <row r="116" spans="2:16" x14ac:dyDescent="0.25">
      <c r="B116" s="41" t="s">
        <v>51</v>
      </c>
      <c r="C116" s="42">
        <v>0</v>
      </c>
      <c r="D116" s="38">
        <v>0</v>
      </c>
      <c r="E116" s="38">
        <v>0</v>
      </c>
      <c r="F116" s="63">
        <v>0</v>
      </c>
      <c r="G116" s="38">
        <v>0</v>
      </c>
      <c r="H116" s="63">
        <v>0</v>
      </c>
      <c r="I116" s="38">
        <v>3.7167812674224138E-5</v>
      </c>
      <c r="J116" s="38">
        <v>6.0122105576651064E-3</v>
      </c>
      <c r="K116" s="38">
        <v>4.4834672146459916E-3</v>
      </c>
      <c r="L116" s="38">
        <v>2.9515938606847691E-4</v>
      </c>
      <c r="M116" s="63">
        <v>9.7751710654936483E-4</v>
      </c>
      <c r="N116" s="43">
        <v>0</v>
      </c>
      <c r="P116" s="44">
        <f t="shared" si="3"/>
        <v>3536.304985337244</v>
      </c>
    </row>
    <row r="117" spans="2:16" x14ac:dyDescent="0.25">
      <c r="B117" s="41" t="s">
        <v>50</v>
      </c>
      <c r="C117" s="42">
        <v>0</v>
      </c>
      <c r="D117" s="38">
        <v>0</v>
      </c>
      <c r="E117" s="38">
        <v>0</v>
      </c>
      <c r="F117" s="63">
        <v>0</v>
      </c>
      <c r="G117" s="38">
        <v>0</v>
      </c>
      <c r="H117" s="63">
        <v>0</v>
      </c>
      <c r="I117" s="38">
        <v>0</v>
      </c>
      <c r="J117" s="38">
        <v>0</v>
      </c>
      <c r="K117" s="38">
        <v>0</v>
      </c>
      <c r="L117" s="38">
        <v>1.3724911452184175E-2</v>
      </c>
      <c r="M117" s="63">
        <v>4.740957966764419E-2</v>
      </c>
      <c r="N117" s="43">
        <v>0</v>
      </c>
      <c r="P117" s="44">
        <f t="shared" si="3"/>
        <v>171510.79178885632</v>
      </c>
    </row>
    <row r="118" spans="2:16" x14ac:dyDescent="0.25">
      <c r="B118" s="41" t="s">
        <v>49</v>
      </c>
      <c r="C118" s="42">
        <v>0</v>
      </c>
      <c r="D118" s="38">
        <v>0</v>
      </c>
      <c r="E118" s="38">
        <v>0</v>
      </c>
      <c r="F118" s="63">
        <v>0</v>
      </c>
      <c r="G118" s="38">
        <v>0</v>
      </c>
      <c r="H118" s="63">
        <v>0</v>
      </c>
      <c r="I118" s="38">
        <v>5.0919903363687069E-2</v>
      </c>
      <c r="J118" s="38">
        <v>7.0545752363934226E-3</v>
      </c>
      <c r="K118" s="38">
        <v>4.5101545194950752E-3</v>
      </c>
      <c r="L118" s="38">
        <v>2.9515938606847691E-4</v>
      </c>
      <c r="M118" s="63">
        <v>9.7751710654936483E-4</v>
      </c>
      <c r="N118" s="43">
        <v>0</v>
      </c>
      <c r="P118" s="44">
        <f t="shared" si="3"/>
        <v>3536.304985337244</v>
      </c>
    </row>
    <row r="119" spans="2:16" x14ac:dyDescent="0.25">
      <c r="B119" s="41" t="s">
        <v>48</v>
      </c>
      <c r="C119" s="42">
        <v>0</v>
      </c>
      <c r="D119" s="38">
        <v>0</v>
      </c>
      <c r="E119" s="38">
        <v>0</v>
      </c>
      <c r="F119" s="63">
        <v>0</v>
      </c>
      <c r="G119" s="38">
        <v>0</v>
      </c>
      <c r="H119" s="63">
        <v>0</v>
      </c>
      <c r="I119" s="38">
        <v>0</v>
      </c>
      <c r="J119" s="38">
        <v>0</v>
      </c>
      <c r="K119" s="38">
        <v>0</v>
      </c>
      <c r="L119" s="38">
        <v>9.8386462022825627E-5</v>
      </c>
      <c r="M119" s="63">
        <v>2.4437927663734121E-4</v>
      </c>
      <c r="N119" s="43">
        <v>0</v>
      </c>
      <c r="P119" s="44">
        <f t="shared" si="3"/>
        <v>884.07624633431101</v>
      </c>
    </row>
    <row r="120" spans="2:16" x14ac:dyDescent="0.25">
      <c r="B120" s="41" t="s">
        <v>47</v>
      </c>
      <c r="C120" s="42">
        <v>0</v>
      </c>
      <c r="D120" s="38">
        <v>1.519319265662187E-4</v>
      </c>
      <c r="E120" s="38">
        <v>5.1086507207154242E-6</v>
      </c>
      <c r="F120" s="63">
        <v>0</v>
      </c>
      <c r="G120" s="38">
        <v>0</v>
      </c>
      <c r="H120" s="63">
        <v>0</v>
      </c>
      <c r="I120" s="38">
        <v>6.6902062813603439E-4</v>
      </c>
      <c r="J120" s="38">
        <v>2.7510982056436619E-2</v>
      </c>
      <c r="K120" s="38">
        <v>5.5643030610338651E-2</v>
      </c>
      <c r="L120" s="38">
        <v>3.4927194018103099E-3</v>
      </c>
      <c r="M120" s="63">
        <v>1.2218963831867059E-2</v>
      </c>
      <c r="N120" s="43">
        <v>0</v>
      </c>
      <c r="P120" s="44">
        <f t="shared" si="3"/>
        <v>44203.81231671555</v>
      </c>
    </row>
    <row r="121" spans="2:16" x14ac:dyDescent="0.25">
      <c r="B121" s="41" t="s">
        <v>46</v>
      </c>
      <c r="C121" s="42">
        <v>0</v>
      </c>
      <c r="D121" s="38">
        <v>1.9666572043323807E-2</v>
      </c>
      <c r="E121" s="38">
        <v>8.3668836618370695E-7</v>
      </c>
      <c r="F121" s="63">
        <v>0</v>
      </c>
      <c r="G121" s="38">
        <v>0</v>
      </c>
      <c r="H121" s="63">
        <v>0</v>
      </c>
      <c r="I121" s="38">
        <v>1.1150343802267241E-4</v>
      </c>
      <c r="J121" s="38">
        <v>5.3793462884372013E-3</v>
      </c>
      <c r="K121" s="38">
        <v>1.1448853780256729E-2</v>
      </c>
      <c r="L121" s="38">
        <v>1.9037780401416762E-2</v>
      </c>
      <c r="M121" s="63">
        <v>6.5738025415444781E-2</v>
      </c>
      <c r="N121" s="43">
        <v>0</v>
      </c>
      <c r="P121" s="44">
        <f t="shared" si="3"/>
        <v>237816.51026392967</v>
      </c>
    </row>
    <row r="122" spans="2:16" hidden="1" x14ac:dyDescent="0.25">
      <c r="B122" s="41" t="s">
        <v>45</v>
      </c>
      <c r="C122" s="42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43">
        <v>0</v>
      </c>
      <c r="P122" s="44">
        <f t="shared" si="3"/>
        <v>0</v>
      </c>
    </row>
    <row r="123" spans="2:16" hidden="1" x14ac:dyDescent="0.25">
      <c r="B123" s="41" t="s">
        <v>44</v>
      </c>
      <c r="C123" s="42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43">
        <v>7.8499999999999993E-3</v>
      </c>
      <c r="P123" s="44">
        <f t="shared" si="3"/>
        <v>0</v>
      </c>
    </row>
    <row r="124" spans="2:16" hidden="1" x14ac:dyDescent="0.25">
      <c r="B124" s="41" t="s">
        <v>43</v>
      </c>
      <c r="C124" s="42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43">
        <v>5.31E-4</v>
      </c>
      <c r="P124" s="44">
        <f t="shared" si="3"/>
        <v>0</v>
      </c>
    </row>
    <row r="125" spans="2:16" hidden="1" x14ac:dyDescent="0.25">
      <c r="B125" s="41" t="s">
        <v>42</v>
      </c>
      <c r="C125" s="42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43">
        <v>3.3509999999999998E-3</v>
      </c>
      <c r="P125" s="44">
        <f t="shared" si="3"/>
        <v>0</v>
      </c>
    </row>
    <row r="126" spans="2:16" x14ac:dyDescent="0.25">
      <c r="B126" s="41" t="s">
        <v>41</v>
      </c>
      <c r="C126" s="42">
        <v>0</v>
      </c>
      <c r="D126" s="38">
        <v>0</v>
      </c>
      <c r="E126" s="38">
        <v>0</v>
      </c>
      <c r="F126" s="63">
        <v>0</v>
      </c>
      <c r="G126" s="38">
        <v>0</v>
      </c>
      <c r="H126" s="63">
        <v>0</v>
      </c>
      <c r="I126" s="38">
        <v>0</v>
      </c>
      <c r="J126" s="38">
        <v>0</v>
      </c>
      <c r="K126" s="38">
        <v>0</v>
      </c>
      <c r="L126" s="38">
        <v>9.8386462022825627E-5</v>
      </c>
      <c r="M126" s="63">
        <v>2.4437927663734121E-4</v>
      </c>
      <c r="N126" s="43">
        <v>0</v>
      </c>
      <c r="P126" s="44">
        <f t="shared" si="3"/>
        <v>884.07624633431101</v>
      </c>
    </row>
    <row r="127" spans="2:16" x14ac:dyDescent="0.25">
      <c r="B127" s="41" t="s">
        <v>40</v>
      </c>
      <c r="C127" s="42">
        <v>0</v>
      </c>
      <c r="D127" s="38">
        <v>0</v>
      </c>
      <c r="E127" s="38">
        <v>0</v>
      </c>
      <c r="F127" s="63">
        <v>0</v>
      </c>
      <c r="G127" s="38">
        <v>0</v>
      </c>
      <c r="H127" s="63">
        <v>0</v>
      </c>
      <c r="I127" s="38">
        <v>0</v>
      </c>
      <c r="J127" s="38">
        <v>2.0847293574566316E-3</v>
      </c>
      <c r="K127" s="38">
        <v>1.8147367297376635E-3</v>
      </c>
      <c r="L127" s="38">
        <v>9.8386462022825627E-5</v>
      </c>
      <c r="M127" s="63">
        <v>2.4437927663734121E-4</v>
      </c>
      <c r="N127" s="43">
        <v>0</v>
      </c>
      <c r="P127" s="44">
        <f t="shared" si="3"/>
        <v>884.07624633431101</v>
      </c>
    </row>
    <row r="128" spans="2:16" x14ac:dyDescent="0.25">
      <c r="B128" s="41" t="s">
        <v>39</v>
      </c>
      <c r="C128" s="42">
        <v>0</v>
      </c>
      <c r="D128" s="38">
        <v>1.0749181877653189E-3</v>
      </c>
      <c r="E128" s="38">
        <v>9.5785769443916844E-6</v>
      </c>
      <c r="F128" s="63">
        <v>0</v>
      </c>
      <c r="G128" s="38">
        <v>0</v>
      </c>
      <c r="H128" s="63">
        <v>0</v>
      </c>
      <c r="I128" s="38">
        <v>0</v>
      </c>
      <c r="J128" s="38">
        <v>9.8652371379644166E-4</v>
      </c>
      <c r="K128" s="38">
        <v>2.1349843879266629E-3</v>
      </c>
      <c r="L128" s="38">
        <v>4.0338449429358509E-3</v>
      </c>
      <c r="M128" s="63">
        <v>1.3929618768328447E-2</v>
      </c>
      <c r="N128" s="43">
        <v>0</v>
      </c>
      <c r="P128" s="44">
        <f t="shared" si="3"/>
        <v>50392.346041055724</v>
      </c>
    </row>
    <row r="129" spans="2:16" x14ac:dyDescent="0.25">
      <c r="B129" s="41" t="s">
        <v>38</v>
      </c>
      <c r="C129" s="42">
        <v>0</v>
      </c>
      <c r="D129" s="38">
        <v>0</v>
      </c>
      <c r="E129" s="38">
        <v>0</v>
      </c>
      <c r="F129" s="63">
        <v>0</v>
      </c>
      <c r="G129" s="38">
        <v>0</v>
      </c>
      <c r="H129" s="63">
        <v>0</v>
      </c>
      <c r="I129" s="38">
        <v>2.8210369819736118E-2</v>
      </c>
      <c r="J129" s="38">
        <v>4.2625269897997196E-3</v>
      </c>
      <c r="K129" s="38">
        <v>2.6153558752101619E-3</v>
      </c>
      <c r="L129" s="38">
        <v>1.9677292404565125E-4</v>
      </c>
      <c r="M129" s="63">
        <v>7.3313782991202357E-4</v>
      </c>
      <c r="N129" s="43">
        <v>0</v>
      </c>
      <c r="P129" s="44">
        <f t="shared" si="3"/>
        <v>2652.2287390029328</v>
      </c>
    </row>
    <row r="130" spans="2:16" hidden="1" x14ac:dyDescent="0.25">
      <c r="B130" s="41" t="s">
        <v>37</v>
      </c>
      <c r="C130" s="42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43">
        <v>0</v>
      </c>
      <c r="P130" s="44">
        <f t="shared" si="3"/>
        <v>0</v>
      </c>
    </row>
    <row r="131" spans="2:16" hidden="1" x14ac:dyDescent="0.25">
      <c r="B131" s="41" t="s">
        <v>36</v>
      </c>
      <c r="C131" s="42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43">
        <v>0</v>
      </c>
      <c r="P131" s="44">
        <f t="shared" si="3"/>
        <v>0</v>
      </c>
    </row>
    <row r="132" spans="2:16" hidden="1" x14ac:dyDescent="0.25">
      <c r="B132" s="41" t="s">
        <v>35</v>
      </c>
      <c r="C132" s="42">
        <v>0</v>
      </c>
      <c r="D132" s="38">
        <v>4.0856728978473312E-7</v>
      </c>
      <c r="E132" s="38">
        <v>1.7923248658871851E-8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43">
        <v>0</v>
      </c>
      <c r="P132" s="44">
        <f t="shared" si="3"/>
        <v>0</v>
      </c>
    </row>
    <row r="133" spans="2:16" x14ac:dyDescent="0.25">
      <c r="B133" s="41" t="s">
        <v>34</v>
      </c>
      <c r="C133" s="42">
        <v>0</v>
      </c>
      <c r="D133" s="38">
        <v>0</v>
      </c>
      <c r="E133" s="38">
        <v>0</v>
      </c>
      <c r="F133" s="63">
        <v>0</v>
      </c>
      <c r="G133" s="38">
        <v>0</v>
      </c>
      <c r="H133" s="63">
        <v>0</v>
      </c>
      <c r="I133" s="38">
        <v>0</v>
      </c>
      <c r="J133" s="38">
        <v>0</v>
      </c>
      <c r="K133" s="38">
        <v>0</v>
      </c>
      <c r="L133" s="38">
        <v>9.8386462022825627E-5</v>
      </c>
      <c r="M133" s="63">
        <v>2.4437927663734121E-4</v>
      </c>
      <c r="N133" s="43">
        <v>0</v>
      </c>
      <c r="P133" s="44">
        <f t="shared" si="3"/>
        <v>884.07624633431101</v>
      </c>
    </row>
    <row r="134" spans="2:16" hidden="1" x14ac:dyDescent="0.25">
      <c r="B134" s="41" t="s">
        <v>33</v>
      </c>
      <c r="C134" s="42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43">
        <v>0</v>
      </c>
      <c r="P134" s="44">
        <f t="shared" si="3"/>
        <v>0</v>
      </c>
    </row>
    <row r="135" spans="2:16" x14ac:dyDescent="0.25">
      <c r="B135" s="41" t="s">
        <v>32</v>
      </c>
      <c r="C135" s="42">
        <v>0</v>
      </c>
      <c r="D135" s="38">
        <v>1.0743307577100172E-2</v>
      </c>
      <c r="E135" s="38">
        <v>1.8828284111919974E-3</v>
      </c>
      <c r="F135" s="63">
        <v>0</v>
      </c>
      <c r="G135" s="38">
        <v>0</v>
      </c>
      <c r="H135" s="63">
        <v>0</v>
      </c>
      <c r="I135" s="38">
        <v>3.7167812674224138E-5</v>
      </c>
      <c r="J135" s="38">
        <v>3.0712530712530728E-3</v>
      </c>
      <c r="K135" s="38">
        <v>7.1788850044034033E-3</v>
      </c>
      <c r="L135" s="38">
        <v>1.1511216056670598E-2</v>
      </c>
      <c r="M135" s="63">
        <v>3.9833822091886607E-2</v>
      </c>
      <c r="N135" s="43">
        <v>0</v>
      </c>
      <c r="P135" s="44">
        <f t="shared" si="3"/>
        <v>144104.42815249268</v>
      </c>
    </row>
    <row r="136" spans="2:16" x14ac:dyDescent="0.25">
      <c r="B136" s="41" t="s">
        <v>31</v>
      </c>
      <c r="C136" s="42">
        <v>0</v>
      </c>
      <c r="D136" s="38">
        <v>0</v>
      </c>
      <c r="E136" s="38">
        <v>0</v>
      </c>
      <c r="F136" s="63">
        <v>0</v>
      </c>
      <c r="G136" s="38">
        <v>0</v>
      </c>
      <c r="H136" s="63">
        <v>0</v>
      </c>
      <c r="I136" s="38">
        <v>1.9624605091990346E-2</v>
      </c>
      <c r="J136" s="38">
        <v>2.8665028665028685E-3</v>
      </c>
      <c r="K136" s="38">
        <v>1.7613621200394968E-3</v>
      </c>
      <c r="L136" s="38">
        <v>9.8386462022825627E-5</v>
      </c>
      <c r="M136" s="63">
        <v>2.4437927663734121E-4</v>
      </c>
      <c r="N136" s="43">
        <v>0</v>
      </c>
      <c r="P136" s="44">
        <f t="shared" si="3"/>
        <v>884.07624633431101</v>
      </c>
    </row>
    <row r="137" spans="2:16" x14ac:dyDescent="0.25">
      <c r="B137" s="41" t="s">
        <v>30</v>
      </c>
      <c r="C137" s="42">
        <v>0</v>
      </c>
      <c r="D137" s="38">
        <v>0</v>
      </c>
      <c r="E137" s="38">
        <v>0</v>
      </c>
      <c r="F137" s="63">
        <v>0</v>
      </c>
      <c r="G137" s="38">
        <v>0</v>
      </c>
      <c r="H137" s="63">
        <v>0</v>
      </c>
      <c r="I137" s="38">
        <v>0</v>
      </c>
      <c r="J137" s="38">
        <v>0</v>
      </c>
      <c r="K137" s="38">
        <v>0</v>
      </c>
      <c r="L137" s="38">
        <v>4.4273907910271531E-4</v>
      </c>
      <c r="M137" s="63">
        <v>1.4662756598240471E-3</v>
      </c>
      <c r="N137" s="43">
        <v>0</v>
      </c>
      <c r="P137" s="44">
        <f t="shared" si="3"/>
        <v>5304.4574780058656</v>
      </c>
    </row>
    <row r="138" spans="2:16" hidden="1" x14ac:dyDescent="0.25">
      <c r="B138" s="41" t="s">
        <v>29</v>
      </c>
      <c r="C138" s="42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43">
        <v>0</v>
      </c>
      <c r="P138" s="44">
        <f t="shared" si="3"/>
        <v>0</v>
      </c>
    </row>
    <row r="139" spans="2:16" hidden="1" x14ac:dyDescent="0.25">
      <c r="B139" s="41" t="s">
        <v>28</v>
      </c>
      <c r="C139" s="42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43">
        <v>0</v>
      </c>
      <c r="P139" s="44">
        <f t="shared" si="3"/>
        <v>0</v>
      </c>
    </row>
    <row r="140" spans="2:16" hidden="1" x14ac:dyDescent="0.25">
      <c r="B140" s="41" t="s">
        <v>27</v>
      </c>
      <c r="C140" s="42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43">
        <v>0</v>
      </c>
      <c r="P140" s="44">
        <f t="shared" ref="P140:P154" si="4">SUMPRODUCT(C$5:N$5,C140:N140)</f>
        <v>0</v>
      </c>
    </row>
    <row r="141" spans="2:16" x14ac:dyDescent="0.25">
      <c r="B141" s="41" t="s">
        <v>26</v>
      </c>
      <c r="C141" s="42">
        <v>0</v>
      </c>
      <c r="D141" s="38">
        <v>6.6655391319380851E-4</v>
      </c>
      <c r="E141" s="38">
        <v>3.6113046084958445E-7</v>
      </c>
      <c r="F141" s="63">
        <v>0</v>
      </c>
      <c r="G141" s="38">
        <v>0</v>
      </c>
      <c r="H141" s="63">
        <v>0</v>
      </c>
      <c r="I141" s="38">
        <v>2.6017468871956891E-3</v>
      </c>
      <c r="J141" s="38">
        <v>9.3068274886456761E-5</v>
      </c>
      <c r="K141" s="38">
        <v>1.0674921939633314E-4</v>
      </c>
      <c r="L141" s="38">
        <v>2.9515938606847691E-4</v>
      </c>
      <c r="M141" s="63">
        <v>9.7751710654936483E-4</v>
      </c>
      <c r="N141" s="43">
        <v>0</v>
      </c>
      <c r="P141" s="44">
        <f t="shared" si="4"/>
        <v>3536.304985337244</v>
      </c>
    </row>
    <row r="142" spans="2:16" hidden="1" x14ac:dyDescent="0.25">
      <c r="B142" s="41" t="s">
        <v>25</v>
      </c>
      <c r="C142" s="42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43">
        <v>4.3280000000000002E-3</v>
      </c>
      <c r="P142" s="44">
        <f t="shared" si="4"/>
        <v>0</v>
      </c>
    </row>
    <row r="143" spans="2:16" hidden="1" x14ac:dyDescent="0.25">
      <c r="B143" s="41" t="s">
        <v>24</v>
      </c>
      <c r="C143" s="42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9.8386462022825627E-5</v>
      </c>
      <c r="M143" s="38">
        <v>0</v>
      </c>
      <c r="N143" s="43">
        <v>0</v>
      </c>
      <c r="P143" s="44">
        <f t="shared" si="4"/>
        <v>0</v>
      </c>
    </row>
    <row r="144" spans="2:16" hidden="1" x14ac:dyDescent="0.25">
      <c r="B144" s="41" t="s">
        <v>23</v>
      </c>
      <c r="C144" s="42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43">
        <v>0</v>
      </c>
      <c r="P144" s="44">
        <f t="shared" si="4"/>
        <v>0</v>
      </c>
    </row>
    <row r="145" spans="2:16" hidden="1" x14ac:dyDescent="0.25">
      <c r="B145" s="41" t="s">
        <v>22</v>
      </c>
      <c r="C145" s="42">
        <v>0</v>
      </c>
      <c r="D145" s="38">
        <v>9.3980327756580331E-9</v>
      </c>
      <c r="E145" s="38">
        <v>3.3233118757174463E-10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43">
        <v>0</v>
      </c>
      <c r="P145" s="44">
        <f t="shared" si="4"/>
        <v>0</v>
      </c>
    </row>
    <row r="146" spans="2:16" x14ac:dyDescent="0.25">
      <c r="B146" s="41" t="s">
        <v>21</v>
      </c>
      <c r="C146" s="42">
        <v>3.7982833647658002E-4</v>
      </c>
      <c r="D146" s="38">
        <v>6.4623430057471898E-6</v>
      </c>
      <c r="E146" s="38">
        <v>2.8857492944101219E-7</v>
      </c>
      <c r="F146" s="63">
        <v>0</v>
      </c>
      <c r="G146" s="38">
        <v>0</v>
      </c>
      <c r="H146" s="63">
        <v>0</v>
      </c>
      <c r="I146" s="38">
        <v>3.7167812674224138E-5</v>
      </c>
      <c r="J146" s="38">
        <v>2.6617526617526634E-3</v>
      </c>
      <c r="K146" s="38">
        <v>2.0816097782284963E-3</v>
      </c>
      <c r="L146" s="38">
        <v>9.8386462022825627E-5</v>
      </c>
      <c r="M146" s="63">
        <v>2.4437927663734121E-4</v>
      </c>
      <c r="N146" s="43">
        <v>0</v>
      </c>
      <c r="P146" s="44">
        <f t="shared" si="4"/>
        <v>884.07624633431101</v>
      </c>
    </row>
    <row r="147" spans="2:16" hidden="1" x14ac:dyDescent="0.25">
      <c r="B147" s="41" t="s">
        <v>20</v>
      </c>
      <c r="C147" s="42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43">
        <v>1.1852E-2</v>
      </c>
      <c r="P147" s="44">
        <f t="shared" si="4"/>
        <v>0</v>
      </c>
    </row>
    <row r="148" spans="2:16" hidden="1" x14ac:dyDescent="0.25">
      <c r="B148" s="41" t="s">
        <v>19</v>
      </c>
      <c r="C148" s="42">
        <v>0</v>
      </c>
      <c r="D148" s="38">
        <v>2.2565937663913344E-9</v>
      </c>
      <c r="E148" s="38">
        <v>2.1909643646184883E-11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43">
        <v>0</v>
      </c>
      <c r="P148" s="44">
        <f t="shared" si="4"/>
        <v>0</v>
      </c>
    </row>
    <row r="149" spans="2:16" x14ac:dyDescent="0.25">
      <c r="B149" s="41" t="s">
        <v>18</v>
      </c>
      <c r="C149" s="42">
        <v>0</v>
      </c>
      <c r="D149" s="38">
        <v>5.2903289150503685E-7</v>
      </c>
      <c r="E149" s="38">
        <v>9.3393136260172597E-9</v>
      </c>
      <c r="F149" s="63">
        <v>0</v>
      </c>
      <c r="G149" s="38">
        <v>0</v>
      </c>
      <c r="H149" s="63">
        <v>4.5896823939783378E-4</v>
      </c>
      <c r="I149" s="38">
        <v>0</v>
      </c>
      <c r="J149" s="38">
        <v>4.6534137443228382E-4</v>
      </c>
      <c r="K149" s="38">
        <v>6.6718262122708214E-4</v>
      </c>
      <c r="L149" s="38">
        <v>5.9031877213695382E-4</v>
      </c>
      <c r="M149" s="63">
        <v>1.9550342130987297E-3</v>
      </c>
      <c r="N149" s="43">
        <v>0</v>
      </c>
      <c r="P149" s="44">
        <f t="shared" si="4"/>
        <v>10023.480174456387</v>
      </c>
    </row>
    <row r="150" spans="2:16" hidden="1" x14ac:dyDescent="0.25">
      <c r="B150" s="41" t="s">
        <v>17</v>
      </c>
      <c r="C150" s="42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43">
        <v>0</v>
      </c>
      <c r="P150" s="44">
        <f t="shared" si="4"/>
        <v>0</v>
      </c>
    </row>
    <row r="151" spans="2:16" hidden="1" x14ac:dyDescent="0.25">
      <c r="B151" s="41" t="s">
        <v>16</v>
      </c>
      <c r="C151" s="42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43">
        <v>0</v>
      </c>
      <c r="P151" s="44">
        <f t="shared" si="4"/>
        <v>0</v>
      </c>
    </row>
    <row r="152" spans="2:16" hidden="1" x14ac:dyDescent="0.25">
      <c r="B152" s="41" t="s">
        <v>15</v>
      </c>
      <c r="C152" s="42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43">
        <v>0</v>
      </c>
      <c r="P152" s="44">
        <f t="shared" si="4"/>
        <v>0</v>
      </c>
    </row>
    <row r="153" spans="2:16" hidden="1" x14ac:dyDescent="0.25">
      <c r="B153" s="41" t="s">
        <v>14</v>
      </c>
      <c r="C153" s="42">
        <v>0</v>
      </c>
      <c r="D153" s="38">
        <v>1.2926153451464833E-6</v>
      </c>
      <c r="E153" s="38">
        <v>6.1609606791359014E-8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43">
        <v>0</v>
      </c>
      <c r="P153" s="44">
        <f t="shared" si="4"/>
        <v>0</v>
      </c>
    </row>
    <row r="154" spans="2:16" ht="12" hidden="1" thickBot="1" x14ac:dyDescent="0.3">
      <c r="B154" s="45" t="s">
        <v>13</v>
      </c>
      <c r="C154" s="46">
        <v>0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1.2657285384558121E-3</v>
      </c>
      <c r="K154" s="47">
        <v>0</v>
      </c>
      <c r="L154" s="47">
        <v>0</v>
      </c>
      <c r="M154" s="47">
        <v>0</v>
      </c>
      <c r="N154" s="48">
        <v>0</v>
      </c>
      <c r="P154" s="49">
        <f t="shared" si="4"/>
        <v>0</v>
      </c>
    </row>
    <row r="155" spans="2:16" x14ac:dyDescent="0.25">
      <c r="N155" s="50"/>
    </row>
    <row r="156" spans="2:16" x14ac:dyDescent="0.25">
      <c r="N156" s="51"/>
    </row>
  </sheetData>
  <autoFilter ref="B5:P154" xr:uid="{28151A85-00D8-458F-A199-37825390EA2D}">
    <filterColumn colId="14">
      <filters>
        <filter val="$10.023"/>
        <filter val="$107.857"/>
        <filter val="$12.377"/>
        <filter val="$13.033.454"/>
        <filter val="$144.104"/>
        <filter val="$15.913"/>
        <filter val="$17.682"/>
        <filter val="$171.511"/>
        <filter val="$2.652"/>
        <filter val="$20.334"/>
        <filter val="$21.218"/>
        <filter val="$228.976"/>
        <filter val="$237.817"/>
        <filter val="$25.638"/>
        <filter val="$290.861"/>
        <filter val="$298.818"/>
        <filter val="$3.536"/>
        <filter val="$30.059"/>
        <filter val="$38.899"/>
        <filter val="$4.844.027"/>
        <filter val="$44.204"/>
        <filter val="$5.304"/>
        <filter val="$50.392"/>
        <filter val="$55.697"/>
        <filter val="$6.189"/>
        <filter val="$7.073"/>
        <filter val="$8.841"/>
        <filter val="$84.871"/>
        <filter val="$85.535"/>
        <filter val="$884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88F8-BB84-487B-A9E4-D514DE2B9111}">
  <dimension ref="A1:E125"/>
  <sheetViews>
    <sheetView showGridLines="0" topLeftCell="A88" zoomScale="70" zoomScaleNormal="70" workbookViewId="0">
      <selection activeCell="C99" sqref="C99"/>
    </sheetView>
  </sheetViews>
  <sheetFormatPr baseColWidth="10" defaultRowHeight="14.5" x14ac:dyDescent="0.35"/>
  <cols>
    <col min="1" max="1" width="5.1796875" bestFit="1" customWidth="1"/>
    <col min="2" max="2" width="25.6328125" customWidth="1"/>
    <col min="3" max="3" width="39.6328125" bestFit="1" customWidth="1"/>
    <col min="4" max="4" width="46.453125" bestFit="1" customWidth="1"/>
    <col min="5" max="5" width="14.1796875" bestFit="1" customWidth="1"/>
    <col min="6" max="6" width="40.6328125" bestFit="1" customWidth="1"/>
    <col min="7" max="7" width="41.08984375" bestFit="1" customWidth="1"/>
    <col min="8" max="8" width="39.453125" bestFit="1" customWidth="1"/>
    <col min="9" max="9" width="38.7265625" bestFit="1" customWidth="1"/>
    <col min="10" max="10" width="40.81640625" bestFit="1" customWidth="1"/>
    <col min="11" max="11" width="39.36328125" bestFit="1" customWidth="1"/>
    <col min="12" max="12" width="40.81640625" bestFit="1" customWidth="1"/>
    <col min="13" max="13" width="40" bestFit="1" customWidth="1"/>
    <col min="14" max="14" width="40.90625" bestFit="1" customWidth="1"/>
    <col min="15" max="15" width="11.7265625" bestFit="1" customWidth="1"/>
  </cols>
  <sheetData>
    <row r="1" spans="1:5" x14ac:dyDescent="0.35">
      <c r="B1" s="10" t="s">
        <v>201</v>
      </c>
      <c r="C1" t="s">
        <v>478</v>
      </c>
    </row>
    <row r="3" spans="1:5" x14ac:dyDescent="0.35">
      <c r="A3" s="64" t="s">
        <v>410</v>
      </c>
      <c r="B3" s="10" t="s">
        <v>408</v>
      </c>
    </row>
    <row r="4" spans="1:5" x14ac:dyDescent="0.35">
      <c r="A4" s="64"/>
      <c r="B4" s="10" t="s">
        <v>193</v>
      </c>
      <c r="C4" s="10" t="s">
        <v>194</v>
      </c>
      <c r="D4" s="10" t="s">
        <v>409</v>
      </c>
      <c r="E4" t="s">
        <v>411</v>
      </c>
    </row>
    <row r="5" spans="1:5" x14ac:dyDescent="0.35">
      <c r="A5">
        <v>1</v>
      </c>
      <c r="B5" t="s">
        <v>237</v>
      </c>
      <c r="C5" t="s">
        <v>238</v>
      </c>
      <c r="D5" t="s">
        <v>412</v>
      </c>
      <c r="E5" s="11">
        <v>7993751.247211894</v>
      </c>
    </row>
    <row r="6" spans="1:5" x14ac:dyDescent="0.35">
      <c r="A6">
        <v>2</v>
      </c>
      <c r="B6" t="s">
        <v>237</v>
      </c>
      <c r="C6" t="s">
        <v>238</v>
      </c>
      <c r="D6" t="s">
        <v>413</v>
      </c>
      <c r="E6" s="11">
        <v>4092856.9726454932</v>
      </c>
    </row>
    <row r="7" spans="1:5" x14ac:dyDescent="0.35">
      <c r="A7">
        <v>3</v>
      </c>
      <c r="B7" t="s">
        <v>237</v>
      </c>
      <c r="C7" t="s">
        <v>238</v>
      </c>
      <c r="D7" t="s">
        <v>414</v>
      </c>
      <c r="E7" s="11">
        <v>946845.65982404712</v>
      </c>
    </row>
    <row r="8" spans="1:5" x14ac:dyDescent="0.35">
      <c r="B8" s="12" t="s">
        <v>415</v>
      </c>
      <c r="C8" s="12"/>
      <c r="D8" s="12"/>
      <c r="E8" s="13">
        <v>13033453.879681434</v>
      </c>
    </row>
    <row r="9" spans="1:5" x14ac:dyDescent="0.35">
      <c r="A9">
        <v>1</v>
      </c>
      <c r="B9" t="s">
        <v>204</v>
      </c>
      <c r="C9" t="s">
        <v>205</v>
      </c>
      <c r="D9" t="s">
        <v>412</v>
      </c>
      <c r="E9" s="11">
        <v>2167236.7527881041</v>
      </c>
    </row>
    <row r="10" spans="1:5" x14ac:dyDescent="0.35">
      <c r="A10">
        <v>2</v>
      </c>
      <c r="B10" t="s">
        <v>204</v>
      </c>
      <c r="C10" t="s">
        <v>205</v>
      </c>
      <c r="D10" t="s">
        <v>413</v>
      </c>
      <c r="E10" s="11">
        <v>2278071.797319626</v>
      </c>
    </row>
    <row r="11" spans="1:5" x14ac:dyDescent="0.35">
      <c r="A11">
        <v>3</v>
      </c>
      <c r="B11" t="s">
        <v>204</v>
      </c>
      <c r="C11" t="s">
        <v>205</v>
      </c>
      <c r="D11" t="s">
        <v>414</v>
      </c>
      <c r="E11" s="11">
        <v>398718.38709677424</v>
      </c>
    </row>
    <row r="12" spans="1:5" x14ac:dyDescent="0.35">
      <c r="B12" s="12" t="s">
        <v>416</v>
      </c>
      <c r="C12" s="12"/>
      <c r="D12" s="12"/>
      <c r="E12" s="13">
        <v>4844026.9372045044</v>
      </c>
    </row>
    <row r="13" spans="1:5" x14ac:dyDescent="0.35">
      <c r="A13">
        <v>1</v>
      </c>
      <c r="B13" t="s">
        <v>214</v>
      </c>
      <c r="C13" t="s">
        <v>215</v>
      </c>
      <c r="D13" t="s">
        <v>414</v>
      </c>
      <c r="E13" s="11">
        <v>298817.77126099711</v>
      </c>
    </row>
    <row r="14" spans="1:5" x14ac:dyDescent="0.35">
      <c r="B14" s="12" t="s">
        <v>419</v>
      </c>
      <c r="C14" s="12"/>
      <c r="D14" s="12"/>
      <c r="E14" s="13">
        <v>298817.77126099711</v>
      </c>
    </row>
    <row r="15" spans="1:5" x14ac:dyDescent="0.35">
      <c r="A15">
        <v>1</v>
      </c>
      <c r="B15" t="s">
        <v>210</v>
      </c>
      <c r="C15" t="s">
        <v>211</v>
      </c>
      <c r="D15" t="s">
        <v>414</v>
      </c>
      <c r="E15" s="11">
        <v>290861.08504398831</v>
      </c>
    </row>
    <row r="16" spans="1:5" x14ac:dyDescent="0.35">
      <c r="B16" s="12" t="s">
        <v>420</v>
      </c>
      <c r="C16" s="12"/>
      <c r="D16" s="12"/>
      <c r="E16" s="13">
        <v>290861.08504398831</v>
      </c>
    </row>
    <row r="17" spans="1:5" x14ac:dyDescent="0.35">
      <c r="A17">
        <v>1</v>
      </c>
      <c r="B17" t="s">
        <v>289</v>
      </c>
      <c r="C17" t="s">
        <v>290</v>
      </c>
      <c r="D17" t="s">
        <v>414</v>
      </c>
      <c r="E17" s="11">
        <v>237816.51026392967</v>
      </c>
    </row>
    <row r="18" spans="1:5" x14ac:dyDescent="0.35">
      <c r="B18" s="12" t="s">
        <v>421</v>
      </c>
      <c r="C18" s="12"/>
      <c r="D18" s="12"/>
      <c r="E18" s="13">
        <v>237816.51026392967</v>
      </c>
    </row>
    <row r="19" spans="1:5" x14ac:dyDescent="0.35">
      <c r="A19">
        <v>1</v>
      </c>
      <c r="B19" t="s">
        <v>230</v>
      </c>
      <c r="C19" t="s">
        <v>231</v>
      </c>
      <c r="D19" t="s">
        <v>414</v>
      </c>
      <c r="E19" s="11">
        <v>228975.74780058651</v>
      </c>
    </row>
    <row r="20" spans="1:5" x14ac:dyDescent="0.35">
      <c r="B20" s="12" t="s">
        <v>422</v>
      </c>
      <c r="C20" s="12"/>
      <c r="D20" s="12"/>
      <c r="E20" s="13">
        <v>228975.74780058651</v>
      </c>
    </row>
    <row r="21" spans="1:5" x14ac:dyDescent="0.35">
      <c r="A21">
        <v>1</v>
      </c>
      <c r="B21" t="s">
        <v>249</v>
      </c>
      <c r="C21" t="s">
        <v>250</v>
      </c>
      <c r="D21" t="s">
        <v>414</v>
      </c>
      <c r="E21" s="11">
        <v>171510.79178885632</v>
      </c>
    </row>
    <row r="22" spans="1:5" x14ac:dyDescent="0.35">
      <c r="B22" s="12" t="s">
        <v>417</v>
      </c>
      <c r="C22" s="12"/>
      <c r="D22" s="12"/>
      <c r="E22" s="13">
        <v>171510.79178885632</v>
      </c>
    </row>
    <row r="23" spans="1:5" x14ac:dyDescent="0.35">
      <c r="A23">
        <v>1</v>
      </c>
      <c r="B23" t="s">
        <v>283</v>
      </c>
      <c r="C23" t="s">
        <v>284</v>
      </c>
      <c r="D23" t="s">
        <v>414</v>
      </c>
      <c r="E23" s="11">
        <v>171510.79178885632</v>
      </c>
    </row>
    <row r="24" spans="1:5" x14ac:dyDescent="0.35">
      <c r="B24" s="12" t="s">
        <v>468</v>
      </c>
      <c r="C24" s="12"/>
      <c r="D24" s="12"/>
      <c r="E24" s="13">
        <v>171510.79178885632</v>
      </c>
    </row>
    <row r="25" spans="1:5" x14ac:dyDescent="0.35">
      <c r="A25">
        <v>1</v>
      </c>
      <c r="B25" t="s">
        <v>301</v>
      </c>
      <c r="C25" t="s">
        <v>302</v>
      </c>
      <c r="D25" t="s">
        <v>414</v>
      </c>
      <c r="E25" s="11">
        <v>144104.42815249268</v>
      </c>
    </row>
    <row r="26" spans="1:5" x14ac:dyDescent="0.35">
      <c r="B26" s="12" t="s">
        <v>426</v>
      </c>
      <c r="C26" s="12"/>
      <c r="D26" s="12"/>
      <c r="E26" s="13">
        <v>144104.42815249268</v>
      </c>
    </row>
    <row r="27" spans="1:5" x14ac:dyDescent="0.35">
      <c r="A27">
        <v>1</v>
      </c>
      <c r="B27" t="s">
        <v>224</v>
      </c>
      <c r="C27" t="s">
        <v>225</v>
      </c>
      <c r="D27" t="s">
        <v>414</v>
      </c>
      <c r="E27" s="11">
        <v>107857.30205278595</v>
      </c>
    </row>
    <row r="28" spans="1:5" x14ac:dyDescent="0.35">
      <c r="B28" s="12" t="s">
        <v>429</v>
      </c>
      <c r="C28" s="12"/>
      <c r="D28" s="12"/>
      <c r="E28" s="13">
        <v>107857.30205278595</v>
      </c>
    </row>
    <row r="29" spans="1:5" x14ac:dyDescent="0.35">
      <c r="A29">
        <v>1</v>
      </c>
      <c r="B29" t="s">
        <v>476</v>
      </c>
      <c r="C29" t="s">
        <v>475</v>
      </c>
      <c r="D29" t="s">
        <v>413</v>
      </c>
      <c r="E29" s="11">
        <v>55476.359831099704</v>
      </c>
    </row>
    <row r="30" spans="1:5" x14ac:dyDescent="0.35">
      <c r="A30">
        <v>2</v>
      </c>
      <c r="B30" t="s">
        <v>476</v>
      </c>
      <c r="C30" t="s">
        <v>475</v>
      </c>
      <c r="D30" t="s">
        <v>414</v>
      </c>
      <c r="E30" s="11">
        <v>36247.126099706751</v>
      </c>
    </row>
    <row r="31" spans="1:5" x14ac:dyDescent="0.35">
      <c r="B31" s="12" t="s">
        <v>477</v>
      </c>
      <c r="C31" s="12"/>
      <c r="D31" s="12"/>
      <c r="E31" s="13">
        <v>91723.485930806462</v>
      </c>
    </row>
    <row r="32" spans="1:5" x14ac:dyDescent="0.35">
      <c r="A32">
        <v>1</v>
      </c>
      <c r="B32" t="s">
        <v>267</v>
      </c>
      <c r="C32" t="s">
        <v>268</v>
      </c>
      <c r="D32" t="s">
        <v>414</v>
      </c>
      <c r="E32" s="11">
        <v>84871.31964809385</v>
      </c>
    </row>
    <row r="33" spans="1:5" x14ac:dyDescent="0.35">
      <c r="B33" s="12" t="s">
        <v>431</v>
      </c>
      <c r="C33" s="12"/>
      <c r="D33" s="12"/>
      <c r="E33" s="13">
        <v>84871.31964809385</v>
      </c>
    </row>
    <row r="34" spans="1:5" x14ac:dyDescent="0.35">
      <c r="A34">
        <v>1</v>
      </c>
      <c r="B34" t="s">
        <v>232</v>
      </c>
      <c r="C34" t="s">
        <v>233</v>
      </c>
      <c r="D34" t="s">
        <v>414</v>
      </c>
      <c r="E34" s="11">
        <v>55696.803519061592</v>
      </c>
    </row>
    <row r="35" spans="1:5" x14ac:dyDescent="0.35">
      <c r="B35" s="12" t="s">
        <v>433</v>
      </c>
      <c r="C35" s="12"/>
      <c r="D35" s="12"/>
      <c r="E35" s="13">
        <v>55696.803519061592</v>
      </c>
    </row>
    <row r="36" spans="1:5" x14ac:dyDescent="0.35">
      <c r="A36">
        <v>1</v>
      </c>
      <c r="B36" t="s">
        <v>295</v>
      </c>
      <c r="C36" t="s">
        <v>296</v>
      </c>
      <c r="D36" t="s">
        <v>414</v>
      </c>
      <c r="E36" s="11">
        <v>50392.346041055724</v>
      </c>
    </row>
    <row r="37" spans="1:5" x14ac:dyDescent="0.35">
      <c r="B37" s="12" t="s">
        <v>432</v>
      </c>
      <c r="C37" s="12"/>
      <c r="D37" s="12"/>
      <c r="E37" s="13">
        <v>50392.346041055724</v>
      </c>
    </row>
    <row r="38" spans="1:5" x14ac:dyDescent="0.35">
      <c r="A38">
        <v>1</v>
      </c>
      <c r="B38" t="s">
        <v>202</v>
      </c>
      <c r="C38" t="s">
        <v>203</v>
      </c>
      <c r="D38" t="s">
        <v>414</v>
      </c>
      <c r="E38" s="11">
        <v>44203.81231671555</v>
      </c>
    </row>
    <row r="39" spans="1:5" x14ac:dyDescent="0.35">
      <c r="B39" s="12" t="s">
        <v>434</v>
      </c>
      <c r="C39" s="12"/>
      <c r="D39" s="12"/>
      <c r="E39" s="13">
        <v>44203.81231671555</v>
      </c>
    </row>
    <row r="40" spans="1:5" x14ac:dyDescent="0.35">
      <c r="A40">
        <v>1</v>
      </c>
      <c r="B40" t="s">
        <v>287</v>
      </c>
      <c r="C40" t="s">
        <v>288</v>
      </c>
      <c r="D40" t="s">
        <v>414</v>
      </c>
      <c r="E40" s="11">
        <v>44203.81231671555</v>
      </c>
    </row>
    <row r="41" spans="1:5" x14ac:dyDescent="0.35">
      <c r="B41" s="12" t="s">
        <v>423</v>
      </c>
      <c r="C41" s="12"/>
      <c r="D41" s="12"/>
      <c r="E41" s="13">
        <v>44203.81231671555</v>
      </c>
    </row>
    <row r="42" spans="1:5" x14ac:dyDescent="0.35">
      <c r="B42" t="s">
        <v>234</v>
      </c>
      <c r="C42" t="s">
        <v>234</v>
      </c>
      <c r="D42" t="s">
        <v>414</v>
      </c>
      <c r="E42" s="11">
        <v>38899.354838709682</v>
      </c>
    </row>
    <row r="43" spans="1:5" x14ac:dyDescent="0.35">
      <c r="B43" s="12" t="s">
        <v>469</v>
      </c>
      <c r="C43" s="12"/>
      <c r="D43" s="12"/>
      <c r="E43" s="13">
        <v>38899.354838709682</v>
      </c>
    </row>
    <row r="44" spans="1:5" x14ac:dyDescent="0.35">
      <c r="A44">
        <v>1</v>
      </c>
      <c r="B44" t="s">
        <v>251</v>
      </c>
      <c r="C44" t="s">
        <v>252</v>
      </c>
      <c r="D44" t="s">
        <v>414</v>
      </c>
      <c r="E44" s="11">
        <v>30058.592375366574</v>
      </c>
    </row>
    <row r="45" spans="1:5" x14ac:dyDescent="0.35">
      <c r="B45" s="12" t="s">
        <v>437</v>
      </c>
      <c r="C45" s="12"/>
      <c r="D45" s="12"/>
      <c r="E45" s="13">
        <v>30058.592375366574</v>
      </c>
    </row>
    <row r="46" spans="1:5" x14ac:dyDescent="0.35">
      <c r="A46">
        <v>1</v>
      </c>
      <c r="B46" t="s">
        <v>206</v>
      </c>
      <c r="C46" t="s">
        <v>207</v>
      </c>
      <c r="D46" t="s">
        <v>414</v>
      </c>
      <c r="E46" s="11">
        <v>25638.211143695018</v>
      </c>
    </row>
    <row r="47" spans="1:5" x14ac:dyDescent="0.35">
      <c r="B47" s="12" t="s">
        <v>435</v>
      </c>
      <c r="C47" s="12"/>
      <c r="D47" s="12"/>
      <c r="E47" s="13">
        <v>25638.211143695018</v>
      </c>
    </row>
    <row r="48" spans="1:5" x14ac:dyDescent="0.35">
      <c r="A48">
        <v>1</v>
      </c>
      <c r="B48" t="s">
        <v>275</v>
      </c>
      <c r="C48" t="s">
        <v>276</v>
      </c>
      <c r="D48" t="s">
        <v>414</v>
      </c>
      <c r="E48" s="11">
        <v>21217.829912023462</v>
      </c>
    </row>
    <row r="49" spans="1:5" x14ac:dyDescent="0.35">
      <c r="B49" s="12" t="s">
        <v>439</v>
      </c>
      <c r="C49" s="12"/>
      <c r="D49" s="12"/>
      <c r="E49" s="13">
        <v>21217.829912023462</v>
      </c>
    </row>
    <row r="50" spans="1:5" x14ac:dyDescent="0.35">
      <c r="A50">
        <v>1</v>
      </c>
      <c r="B50" t="s">
        <v>241</v>
      </c>
      <c r="C50" t="s">
        <v>242</v>
      </c>
      <c r="D50" t="s">
        <v>414</v>
      </c>
      <c r="E50" s="11">
        <v>20333.753665689153</v>
      </c>
    </row>
    <row r="51" spans="1:5" x14ac:dyDescent="0.35">
      <c r="B51" s="12" t="s">
        <v>418</v>
      </c>
      <c r="C51" s="12"/>
      <c r="D51" s="12"/>
      <c r="E51" s="13">
        <v>20333.753665689153</v>
      </c>
    </row>
    <row r="52" spans="1:5" x14ac:dyDescent="0.35">
      <c r="A52">
        <v>1</v>
      </c>
      <c r="B52" t="s">
        <v>259</v>
      </c>
      <c r="C52" t="s">
        <v>260</v>
      </c>
      <c r="D52" t="s">
        <v>414</v>
      </c>
      <c r="E52" s="11">
        <v>17681.524926686219</v>
      </c>
    </row>
    <row r="53" spans="1:5" x14ac:dyDescent="0.35">
      <c r="B53" s="12" t="s">
        <v>438</v>
      </c>
      <c r="C53" s="12"/>
      <c r="D53" s="12"/>
      <c r="E53" s="13">
        <v>17681.524926686219</v>
      </c>
    </row>
    <row r="54" spans="1:5" x14ac:dyDescent="0.35">
      <c r="A54">
        <f t="shared" ref="A54" si="0">+A53+1</f>
        <v>1</v>
      </c>
      <c r="B54" t="s">
        <v>277</v>
      </c>
      <c r="C54" t="s">
        <v>278</v>
      </c>
      <c r="D54" t="s">
        <v>414</v>
      </c>
      <c r="E54" s="11">
        <v>15913.372434017598</v>
      </c>
    </row>
    <row r="55" spans="1:5" x14ac:dyDescent="0.35">
      <c r="B55" s="12" t="s">
        <v>436</v>
      </c>
      <c r="C55" s="12"/>
      <c r="D55" s="12"/>
      <c r="E55" s="13">
        <v>15913.372434017598</v>
      </c>
    </row>
    <row r="56" spans="1:5" x14ac:dyDescent="0.35">
      <c r="A56">
        <v>1</v>
      </c>
      <c r="B56" t="s">
        <v>228</v>
      </c>
      <c r="C56" t="s">
        <v>229</v>
      </c>
      <c r="D56" t="s">
        <v>414</v>
      </c>
      <c r="E56" s="11">
        <v>12377.067448680355</v>
      </c>
    </row>
    <row r="57" spans="1:5" x14ac:dyDescent="0.35">
      <c r="B57" s="12" t="s">
        <v>441</v>
      </c>
      <c r="C57" s="12"/>
      <c r="D57" s="12"/>
      <c r="E57" s="13">
        <v>12377.067448680355</v>
      </c>
    </row>
    <row r="58" spans="1:5" x14ac:dyDescent="0.35">
      <c r="A58">
        <v>1</v>
      </c>
      <c r="B58" t="s">
        <v>222</v>
      </c>
      <c r="C58" t="s">
        <v>223</v>
      </c>
      <c r="D58" t="s">
        <v>414</v>
      </c>
      <c r="E58" s="11">
        <v>12377.067448680355</v>
      </c>
    </row>
    <row r="59" spans="1:5" x14ac:dyDescent="0.35">
      <c r="B59" s="12" t="s">
        <v>446</v>
      </c>
      <c r="C59" s="12"/>
      <c r="D59" s="12"/>
      <c r="E59" s="13">
        <v>12377.067448680355</v>
      </c>
    </row>
    <row r="60" spans="1:5" x14ac:dyDescent="0.35">
      <c r="A60">
        <v>1</v>
      </c>
      <c r="B60" t="s">
        <v>311</v>
      </c>
      <c r="C60" t="s">
        <v>312</v>
      </c>
      <c r="D60" t="s">
        <v>413</v>
      </c>
      <c r="E60" s="11">
        <v>2950.8702037818989</v>
      </c>
    </row>
    <row r="61" spans="1:5" x14ac:dyDescent="0.35">
      <c r="A61">
        <v>2</v>
      </c>
      <c r="B61" t="s">
        <v>311</v>
      </c>
      <c r="C61" t="s">
        <v>312</v>
      </c>
      <c r="D61" t="s">
        <v>414</v>
      </c>
      <c r="E61" s="11">
        <v>7072.6099706744881</v>
      </c>
    </row>
    <row r="62" spans="1:5" x14ac:dyDescent="0.35">
      <c r="B62" s="12" t="s">
        <v>447</v>
      </c>
      <c r="C62" s="12"/>
      <c r="D62" s="12"/>
      <c r="E62" s="13">
        <v>10023.480174456387</v>
      </c>
    </row>
    <row r="63" spans="1:5" x14ac:dyDescent="0.35">
      <c r="A63">
        <f t="shared" ref="A63" si="1">+A62+1</f>
        <v>1</v>
      </c>
      <c r="B63" t="s">
        <v>255</v>
      </c>
      <c r="C63" t="s">
        <v>256</v>
      </c>
      <c r="D63" t="s">
        <v>414</v>
      </c>
      <c r="E63" s="11">
        <v>8840.7624633431096</v>
      </c>
    </row>
    <row r="64" spans="1:5" x14ac:dyDescent="0.35">
      <c r="B64" s="12" t="s">
        <v>428</v>
      </c>
      <c r="C64" s="12"/>
      <c r="D64" s="12"/>
      <c r="E64" s="13">
        <v>8840.7624633431096</v>
      </c>
    </row>
    <row r="65" spans="1:5" x14ac:dyDescent="0.35">
      <c r="A65">
        <v>1</v>
      </c>
      <c r="B65" t="s">
        <v>271</v>
      </c>
      <c r="C65" t="s">
        <v>272</v>
      </c>
      <c r="D65" t="s">
        <v>414</v>
      </c>
      <c r="E65" s="11">
        <v>7072.6099706744881</v>
      </c>
    </row>
    <row r="66" spans="1:5" x14ac:dyDescent="0.35">
      <c r="B66" s="12" t="s">
        <v>451</v>
      </c>
      <c r="C66" s="12"/>
      <c r="D66" s="12"/>
      <c r="E66" s="13">
        <v>7072.6099706744881</v>
      </c>
    </row>
    <row r="67" spans="1:5" x14ac:dyDescent="0.35">
      <c r="A67">
        <v>1</v>
      </c>
      <c r="B67" t="s">
        <v>216</v>
      </c>
      <c r="C67" t="s">
        <v>217</v>
      </c>
      <c r="D67" t="s">
        <v>414</v>
      </c>
      <c r="E67" s="11">
        <v>7072.6099706744881</v>
      </c>
    </row>
    <row r="68" spans="1:5" x14ac:dyDescent="0.35">
      <c r="B68" s="12" t="s">
        <v>449</v>
      </c>
      <c r="C68" s="12"/>
      <c r="D68" s="12"/>
      <c r="E68" s="13">
        <v>7072.6099706744881</v>
      </c>
    </row>
    <row r="69" spans="1:5" x14ac:dyDescent="0.35">
      <c r="A69">
        <v>1</v>
      </c>
      <c r="B69" t="s">
        <v>273</v>
      </c>
      <c r="C69" t="s">
        <v>274</v>
      </c>
      <c r="D69" t="s">
        <v>414</v>
      </c>
      <c r="E69" s="11">
        <v>6188.5337243401773</v>
      </c>
    </row>
    <row r="70" spans="1:5" x14ac:dyDescent="0.35">
      <c r="B70" s="12" t="s">
        <v>425</v>
      </c>
      <c r="C70" s="12"/>
      <c r="D70" s="12"/>
      <c r="E70" s="13">
        <v>6188.5337243401773</v>
      </c>
    </row>
    <row r="71" spans="1:5" x14ac:dyDescent="0.35">
      <c r="A71">
        <v>1</v>
      </c>
      <c r="B71" s="12" t="s">
        <v>253</v>
      </c>
      <c r="C71" t="s">
        <v>254</v>
      </c>
      <c r="D71" t="s">
        <v>414</v>
      </c>
      <c r="E71" s="13">
        <v>6188.5337243401764</v>
      </c>
    </row>
    <row r="72" spans="1:5" x14ac:dyDescent="0.35">
      <c r="B72" s="12" t="s">
        <v>450</v>
      </c>
      <c r="C72" s="12"/>
      <c r="D72" s="12"/>
      <c r="E72" s="13">
        <v>6188.5337243401764</v>
      </c>
    </row>
    <row r="73" spans="1:5" x14ac:dyDescent="0.35">
      <c r="A73">
        <v>1</v>
      </c>
      <c r="B73" t="s">
        <v>261</v>
      </c>
      <c r="C73" t="s">
        <v>262</v>
      </c>
      <c r="D73" t="s">
        <v>414</v>
      </c>
      <c r="E73" s="11">
        <v>5304.4574780058656</v>
      </c>
    </row>
    <row r="74" spans="1:5" x14ac:dyDescent="0.35">
      <c r="B74" s="12" t="s">
        <v>456</v>
      </c>
      <c r="C74" s="12"/>
      <c r="D74" s="12"/>
      <c r="E74" s="13">
        <v>5304.4574780058656</v>
      </c>
    </row>
    <row r="75" spans="1:5" x14ac:dyDescent="0.35">
      <c r="A75">
        <v>1</v>
      </c>
      <c r="B75" t="s">
        <v>305</v>
      </c>
      <c r="C75" t="s">
        <v>306</v>
      </c>
      <c r="D75" t="s">
        <v>414</v>
      </c>
      <c r="E75" s="11">
        <v>5304.4574780058656</v>
      </c>
    </row>
    <row r="76" spans="1:5" x14ac:dyDescent="0.35">
      <c r="B76" s="12" t="s">
        <v>457</v>
      </c>
      <c r="C76" s="12"/>
      <c r="D76" s="12"/>
      <c r="E76" s="13">
        <v>5304.4574780058656</v>
      </c>
    </row>
    <row r="77" spans="1:5" x14ac:dyDescent="0.35">
      <c r="A77">
        <v>1</v>
      </c>
      <c r="B77" t="s">
        <v>220</v>
      </c>
      <c r="C77" t="s">
        <v>221</v>
      </c>
      <c r="D77" t="s">
        <v>414</v>
      </c>
      <c r="E77" s="11">
        <v>5304.4574780058656</v>
      </c>
    </row>
    <row r="78" spans="1:5" x14ac:dyDescent="0.35">
      <c r="B78" s="12" t="s">
        <v>470</v>
      </c>
      <c r="C78" s="12"/>
      <c r="D78" s="12"/>
      <c r="E78" s="13">
        <v>5304.4574780058656</v>
      </c>
    </row>
    <row r="79" spans="1:5" x14ac:dyDescent="0.35">
      <c r="A79">
        <v>1</v>
      </c>
      <c r="B79" t="s">
        <v>239</v>
      </c>
      <c r="C79" t="s">
        <v>240</v>
      </c>
      <c r="D79" t="s">
        <v>414</v>
      </c>
      <c r="E79" s="11">
        <v>5304.4574780058656</v>
      </c>
    </row>
    <row r="80" spans="1:5" x14ac:dyDescent="0.35">
      <c r="B80" s="12" t="s">
        <v>448</v>
      </c>
      <c r="C80" s="12"/>
      <c r="D80" s="12"/>
      <c r="E80" s="13">
        <v>5304.4574780058656</v>
      </c>
    </row>
    <row r="81" spans="1:5" x14ac:dyDescent="0.35">
      <c r="A81">
        <v>1</v>
      </c>
      <c r="B81" t="s">
        <v>235</v>
      </c>
      <c r="C81" t="s">
        <v>236</v>
      </c>
      <c r="D81" t="s">
        <v>414</v>
      </c>
      <c r="E81" s="11">
        <v>3536.304985337244</v>
      </c>
    </row>
    <row r="82" spans="1:5" x14ac:dyDescent="0.35">
      <c r="B82" s="12" t="s">
        <v>453</v>
      </c>
      <c r="C82" s="12"/>
      <c r="D82" s="12"/>
      <c r="E82" s="13">
        <v>3536.304985337244</v>
      </c>
    </row>
    <row r="83" spans="1:5" x14ac:dyDescent="0.35">
      <c r="A83">
        <v>1</v>
      </c>
      <c r="B83" t="s">
        <v>257</v>
      </c>
      <c r="C83" t="s">
        <v>258</v>
      </c>
      <c r="D83" t="s">
        <v>414</v>
      </c>
      <c r="E83" s="11">
        <v>3536.304985337244</v>
      </c>
    </row>
    <row r="84" spans="1:5" x14ac:dyDescent="0.35">
      <c r="B84" s="12" t="s">
        <v>440</v>
      </c>
      <c r="C84" s="12"/>
      <c r="D84" s="12"/>
      <c r="E84" s="13">
        <v>3536.304985337244</v>
      </c>
    </row>
    <row r="85" spans="1:5" x14ac:dyDescent="0.35">
      <c r="A85">
        <v>1</v>
      </c>
      <c r="B85" t="s">
        <v>307</v>
      </c>
      <c r="C85" t="s">
        <v>308</v>
      </c>
      <c r="D85" t="s">
        <v>414</v>
      </c>
      <c r="E85" s="11">
        <v>3536.304985337244</v>
      </c>
    </row>
    <row r="86" spans="1:5" x14ac:dyDescent="0.35">
      <c r="B86" s="12" t="s">
        <v>444</v>
      </c>
      <c r="C86" s="12"/>
      <c r="D86" s="12"/>
      <c r="E86" s="13">
        <v>3536.304985337244</v>
      </c>
    </row>
    <row r="87" spans="1:5" x14ac:dyDescent="0.35">
      <c r="A87">
        <v>1</v>
      </c>
      <c r="B87" t="s">
        <v>265</v>
      </c>
      <c r="C87" t="s">
        <v>266</v>
      </c>
      <c r="D87" t="s">
        <v>414</v>
      </c>
      <c r="E87" s="11">
        <v>3536.304985337244</v>
      </c>
    </row>
    <row r="88" spans="1:5" x14ac:dyDescent="0.35">
      <c r="B88" s="12" t="s">
        <v>458</v>
      </c>
      <c r="C88" s="12"/>
      <c r="D88" s="12"/>
      <c r="E88" s="13">
        <v>3536.304985337244</v>
      </c>
    </row>
    <row r="89" spans="1:5" x14ac:dyDescent="0.35">
      <c r="A89">
        <v>1</v>
      </c>
      <c r="B89" t="s">
        <v>208</v>
      </c>
      <c r="C89" t="s">
        <v>209</v>
      </c>
      <c r="D89" t="s">
        <v>414</v>
      </c>
      <c r="E89" s="11">
        <v>3536.304985337244</v>
      </c>
    </row>
    <row r="90" spans="1:5" x14ac:dyDescent="0.35">
      <c r="B90" s="12" t="s">
        <v>424</v>
      </c>
      <c r="C90" s="12"/>
      <c r="D90" s="12"/>
      <c r="E90" s="13">
        <v>3536.304985337244</v>
      </c>
    </row>
    <row r="91" spans="1:5" x14ac:dyDescent="0.35">
      <c r="A91">
        <v>1</v>
      </c>
      <c r="B91" t="s">
        <v>212</v>
      </c>
      <c r="C91" t="s">
        <v>213</v>
      </c>
      <c r="D91" t="s">
        <v>414</v>
      </c>
      <c r="E91" s="11">
        <v>3536.304985337244</v>
      </c>
    </row>
    <row r="92" spans="1:5" x14ac:dyDescent="0.35">
      <c r="B92" s="12" t="s">
        <v>460</v>
      </c>
      <c r="C92" s="12"/>
      <c r="D92" s="12"/>
      <c r="E92" s="13">
        <v>3536.304985337244</v>
      </c>
    </row>
    <row r="93" spans="1:5" x14ac:dyDescent="0.35">
      <c r="A93">
        <v>1</v>
      </c>
      <c r="B93" t="s">
        <v>281</v>
      </c>
      <c r="C93" t="s">
        <v>282</v>
      </c>
      <c r="D93" t="s">
        <v>414</v>
      </c>
      <c r="E93" s="11">
        <v>3536.304985337244</v>
      </c>
    </row>
    <row r="94" spans="1:5" x14ac:dyDescent="0.35">
      <c r="B94" s="12" t="s">
        <v>443</v>
      </c>
      <c r="C94" s="12"/>
      <c r="D94" s="12"/>
      <c r="E94" s="13">
        <v>3536.304985337244</v>
      </c>
    </row>
    <row r="95" spans="1:5" x14ac:dyDescent="0.35">
      <c r="A95">
        <v>1</v>
      </c>
      <c r="B95" t="s">
        <v>218</v>
      </c>
      <c r="C95" t="s">
        <v>219</v>
      </c>
      <c r="D95" t="s">
        <v>414</v>
      </c>
      <c r="E95" s="11">
        <v>2652.2287390029328</v>
      </c>
    </row>
    <row r="96" spans="1:5" x14ac:dyDescent="0.35">
      <c r="B96" s="12" t="s">
        <v>455</v>
      </c>
      <c r="C96" s="12"/>
      <c r="D96" s="12"/>
      <c r="E96" s="13">
        <v>2652.2287390029328</v>
      </c>
    </row>
    <row r="97" spans="1:5" x14ac:dyDescent="0.35">
      <c r="A97">
        <v>1</v>
      </c>
      <c r="B97" t="s">
        <v>245</v>
      </c>
      <c r="C97" t="s">
        <v>246</v>
      </c>
      <c r="D97" t="s">
        <v>414</v>
      </c>
      <c r="E97" s="11">
        <v>2652.2287390029328</v>
      </c>
    </row>
    <row r="98" spans="1:5" x14ac:dyDescent="0.35">
      <c r="B98" s="12" t="s">
        <v>459</v>
      </c>
      <c r="C98" s="12"/>
      <c r="D98" s="12"/>
      <c r="E98" s="13">
        <v>2652.2287390029328</v>
      </c>
    </row>
    <row r="99" spans="1:5" x14ac:dyDescent="0.35">
      <c r="A99">
        <v>1</v>
      </c>
      <c r="B99" t="s">
        <v>297</v>
      </c>
      <c r="C99" t="s">
        <v>298</v>
      </c>
      <c r="D99" t="s">
        <v>414</v>
      </c>
      <c r="E99" s="11">
        <v>2652.2287390029328</v>
      </c>
    </row>
    <row r="100" spans="1:5" x14ac:dyDescent="0.35">
      <c r="B100" s="12" t="s">
        <v>427</v>
      </c>
      <c r="C100" s="12"/>
      <c r="D100" s="12"/>
      <c r="E100" s="13">
        <v>2652.2287390029328</v>
      </c>
    </row>
    <row r="101" spans="1:5" x14ac:dyDescent="0.35">
      <c r="A101">
        <v>1</v>
      </c>
      <c r="B101" t="s">
        <v>226</v>
      </c>
      <c r="C101" t="s">
        <v>227</v>
      </c>
      <c r="D101" t="s">
        <v>414</v>
      </c>
      <c r="E101" s="11">
        <v>2652.2287390029328</v>
      </c>
    </row>
    <row r="102" spans="1:5" x14ac:dyDescent="0.35">
      <c r="B102" s="12" t="s">
        <v>461</v>
      </c>
      <c r="C102" s="12"/>
      <c r="D102" s="12"/>
      <c r="E102" s="13">
        <v>2652.2287390029328</v>
      </c>
    </row>
    <row r="103" spans="1:5" x14ac:dyDescent="0.35">
      <c r="A103">
        <v>1</v>
      </c>
      <c r="B103" t="s">
        <v>247</v>
      </c>
      <c r="C103" t="s">
        <v>248</v>
      </c>
      <c r="D103" t="s">
        <v>414</v>
      </c>
      <c r="E103" s="11">
        <v>2652.2287390029328</v>
      </c>
    </row>
    <row r="104" spans="1:5" x14ac:dyDescent="0.35">
      <c r="B104" s="12" t="s">
        <v>442</v>
      </c>
      <c r="C104" s="12"/>
      <c r="D104" s="12"/>
      <c r="E104" s="13">
        <v>2652.2287390029328</v>
      </c>
    </row>
    <row r="105" spans="1:5" x14ac:dyDescent="0.35">
      <c r="A105">
        <v>1</v>
      </c>
      <c r="B105" t="s">
        <v>285</v>
      </c>
      <c r="C105" t="s">
        <v>485</v>
      </c>
      <c r="D105" t="s">
        <v>414</v>
      </c>
      <c r="E105" s="11">
        <v>884.07624633431101</v>
      </c>
    </row>
    <row r="106" spans="1:5" x14ac:dyDescent="0.35">
      <c r="B106" s="12" t="s">
        <v>464</v>
      </c>
      <c r="C106" s="12"/>
      <c r="D106" s="12"/>
      <c r="E106" s="13">
        <v>884.07624633431101</v>
      </c>
    </row>
    <row r="107" spans="1:5" x14ac:dyDescent="0.35">
      <c r="A107">
        <v>1</v>
      </c>
      <c r="B107" t="s">
        <v>293</v>
      </c>
      <c r="C107" t="s">
        <v>294</v>
      </c>
      <c r="D107" t="s">
        <v>414</v>
      </c>
      <c r="E107" s="11">
        <v>884.07624633431101</v>
      </c>
    </row>
    <row r="108" spans="1:5" x14ac:dyDescent="0.35">
      <c r="B108" s="12" t="s">
        <v>452</v>
      </c>
      <c r="C108" s="12"/>
      <c r="D108" s="12"/>
      <c r="E108" s="13">
        <v>884.07624633431101</v>
      </c>
    </row>
    <row r="109" spans="1:5" x14ac:dyDescent="0.35">
      <c r="A109">
        <v>1</v>
      </c>
      <c r="B109" t="s">
        <v>303</v>
      </c>
      <c r="C109" t="s">
        <v>304</v>
      </c>
      <c r="D109" t="s">
        <v>414</v>
      </c>
      <c r="E109" s="11">
        <v>884.07624633431101</v>
      </c>
    </row>
    <row r="110" spans="1:5" x14ac:dyDescent="0.35">
      <c r="B110" s="12" t="s">
        <v>430</v>
      </c>
      <c r="C110" s="12"/>
      <c r="D110" s="12"/>
      <c r="E110" s="13">
        <v>884.07624633431101</v>
      </c>
    </row>
    <row r="111" spans="1:5" x14ac:dyDescent="0.35">
      <c r="A111">
        <v>1</v>
      </c>
      <c r="B111" t="s">
        <v>269</v>
      </c>
      <c r="C111" t="s">
        <v>270</v>
      </c>
      <c r="D111" t="s">
        <v>414</v>
      </c>
      <c r="E111" s="11">
        <v>884.07624633431101</v>
      </c>
    </row>
    <row r="112" spans="1:5" x14ac:dyDescent="0.35">
      <c r="B112" s="12" t="s">
        <v>454</v>
      </c>
      <c r="C112" s="12"/>
      <c r="D112" s="12"/>
      <c r="E112" s="13">
        <v>884.07624633431101</v>
      </c>
    </row>
    <row r="113" spans="1:5" x14ac:dyDescent="0.35">
      <c r="A113">
        <v>1</v>
      </c>
      <c r="B113" t="s">
        <v>291</v>
      </c>
      <c r="C113" t="s">
        <v>292</v>
      </c>
      <c r="D113" t="s">
        <v>414</v>
      </c>
      <c r="E113" s="11">
        <v>884.07624633431101</v>
      </c>
    </row>
    <row r="114" spans="1:5" x14ac:dyDescent="0.35">
      <c r="B114" s="12" t="s">
        <v>467</v>
      </c>
      <c r="C114" s="12"/>
      <c r="D114" s="12"/>
      <c r="E114" s="13">
        <v>884.07624633431101</v>
      </c>
    </row>
    <row r="115" spans="1:5" x14ac:dyDescent="0.35">
      <c r="A115">
        <v>1</v>
      </c>
      <c r="B115" t="s">
        <v>243</v>
      </c>
      <c r="C115" t="s">
        <v>244</v>
      </c>
      <c r="D115" t="s">
        <v>414</v>
      </c>
      <c r="E115" s="11">
        <v>884.07624633431101</v>
      </c>
    </row>
    <row r="116" spans="1:5" x14ac:dyDescent="0.35">
      <c r="B116" s="12" t="s">
        <v>466</v>
      </c>
      <c r="C116" s="12"/>
      <c r="D116" s="12"/>
      <c r="E116" s="13">
        <v>884.07624633431101</v>
      </c>
    </row>
    <row r="117" spans="1:5" x14ac:dyDescent="0.35">
      <c r="A117">
        <v>1</v>
      </c>
      <c r="B117" t="s">
        <v>309</v>
      </c>
      <c r="C117" t="s">
        <v>310</v>
      </c>
      <c r="D117" t="s">
        <v>414</v>
      </c>
      <c r="E117" s="11">
        <v>884.07624633431101</v>
      </c>
    </row>
    <row r="118" spans="1:5" x14ac:dyDescent="0.35">
      <c r="B118" s="12" t="s">
        <v>445</v>
      </c>
      <c r="C118" s="12"/>
      <c r="D118" s="12"/>
      <c r="E118" s="13">
        <v>884.07624633431101</v>
      </c>
    </row>
    <row r="119" spans="1:5" x14ac:dyDescent="0.35">
      <c r="A119">
        <v>1</v>
      </c>
      <c r="B119" t="s">
        <v>299</v>
      </c>
      <c r="C119" t="s">
        <v>300</v>
      </c>
      <c r="D119" t="s">
        <v>414</v>
      </c>
      <c r="E119" s="11">
        <v>884.07624633431101</v>
      </c>
    </row>
    <row r="120" spans="1:5" x14ac:dyDescent="0.35">
      <c r="B120" s="12" t="s">
        <v>465</v>
      </c>
      <c r="C120" s="12"/>
      <c r="D120" s="12"/>
      <c r="E120" s="13">
        <v>884.07624633431101</v>
      </c>
    </row>
    <row r="121" spans="1:5" x14ac:dyDescent="0.35">
      <c r="A121">
        <v>1</v>
      </c>
      <c r="B121" t="s">
        <v>279</v>
      </c>
      <c r="C121" t="s">
        <v>280</v>
      </c>
      <c r="D121" t="s">
        <v>414</v>
      </c>
      <c r="E121" s="11">
        <v>884.07624633431101</v>
      </c>
    </row>
    <row r="122" spans="1:5" x14ac:dyDescent="0.35">
      <c r="B122" s="12" t="s">
        <v>462</v>
      </c>
      <c r="C122" s="12"/>
      <c r="D122" s="12"/>
      <c r="E122" s="13">
        <v>884.07624633431101</v>
      </c>
    </row>
    <row r="123" spans="1:5" x14ac:dyDescent="0.35">
      <c r="A123">
        <v>1</v>
      </c>
      <c r="B123" t="s">
        <v>263</v>
      </c>
      <c r="C123" t="s">
        <v>264</v>
      </c>
      <c r="D123" t="s">
        <v>414</v>
      </c>
      <c r="E123" s="11">
        <v>884.07624633431101</v>
      </c>
    </row>
    <row r="124" spans="1:5" x14ac:dyDescent="0.35">
      <c r="B124" s="12" t="s">
        <v>463</v>
      </c>
      <c r="C124" s="12"/>
      <c r="D124" s="12"/>
      <c r="E124" s="13">
        <v>884.07624633431101</v>
      </c>
    </row>
    <row r="125" spans="1:5" x14ac:dyDescent="0.35">
      <c r="B125" t="s">
        <v>407</v>
      </c>
      <c r="E125" s="11">
        <v>20207984</v>
      </c>
    </row>
  </sheetData>
  <mergeCells count="1"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781-7342-45EA-8282-5828F0F8BB14}">
  <dimension ref="A1:J14"/>
  <sheetViews>
    <sheetView workbookViewId="0">
      <selection activeCell="C99" sqref="C99"/>
    </sheetView>
  </sheetViews>
  <sheetFormatPr baseColWidth="10" defaultRowHeight="14.5" x14ac:dyDescent="0.35"/>
  <cols>
    <col min="1" max="1" width="23.26953125" bestFit="1" customWidth="1"/>
    <col min="2" max="2" width="41.54296875" bestFit="1" customWidth="1"/>
    <col min="3" max="3" width="6.36328125" bestFit="1" customWidth="1"/>
    <col min="10" max="10" width="32.81640625" bestFit="1" customWidth="1"/>
  </cols>
  <sheetData>
    <row r="1" spans="1:10" x14ac:dyDescent="0.35">
      <c r="A1" s="10" t="s">
        <v>194</v>
      </c>
      <c r="B1" t="s">
        <v>475</v>
      </c>
    </row>
    <row r="2" spans="1:10" x14ac:dyDescent="0.35">
      <c r="A2" s="10" t="s">
        <v>196</v>
      </c>
      <c r="B2" t="s">
        <v>471</v>
      </c>
      <c r="F2" s="21" t="str">
        <f>VLOOKUP(F3,'Base TD'!C:F,4,0)</f>
        <v>Juan José Bonilla Andrino</v>
      </c>
    </row>
    <row r="3" spans="1:10" x14ac:dyDescent="0.35">
      <c r="F3" s="22" t="str">
        <f>+B1</f>
        <v xml:space="preserve">ENEL GREEN POWER CHILE S.A. </v>
      </c>
    </row>
    <row r="4" spans="1:10" ht="15" thickBot="1" x14ac:dyDescent="0.4">
      <c r="A4" s="10" t="s">
        <v>408</v>
      </c>
    </row>
    <row r="5" spans="1:10" ht="15" thickBot="1" x14ac:dyDescent="0.4">
      <c r="A5" s="10" t="s">
        <v>195</v>
      </c>
      <c r="B5" s="10" t="s">
        <v>409</v>
      </c>
      <c r="C5" t="s">
        <v>411</v>
      </c>
      <c r="F5" s="14" t="s">
        <v>472</v>
      </c>
      <c r="G5" s="15" t="s">
        <v>473</v>
      </c>
      <c r="H5" s="15" t="s">
        <v>195</v>
      </c>
      <c r="I5" s="15" t="s">
        <v>190</v>
      </c>
      <c r="J5" s="15" t="s">
        <v>409</v>
      </c>
    </row>
    <row r="6" spans="1:10" ht="15" thickBot="1" x14ac:dyDescent="0.4">
      <c r="A6" t="s">
        <v>163</v>
      </c>
      <c r="B6" t="s">
        <v>413</v>
      </c>
      <c r="C6" s="11">
        <v>55476.359831099704</v>
      </c>
      <c r="E6">
        <v>1</v>
      </c>
      <c r="F6" s="16"/>
      <c r="G6" s="17"/>
      <c r="H6" s="18" t="str">
        <f>IF(A6=0," ",A6)</f>
        <v>D082</v>
      </c>
      <c r="I6" s="19">
        <f>IF(C6=0," ",C6)</f>
        <v>55476.359831099704</v>
      </c>
      <c r="J6" s="17" t="str">
        <f>IF(B6=0," ",B6)</f>
        <v>Auditoria Tecnica según Decreto D082 LAG-AME</v>
      </c>
    </row>
    <row r="7" spans="1:10" ht="15" thickBot="1" x14ac:dyDescent="0.4">
      <c r="A7" t="s">
        <v>161</v>
      </c>
      <c r="B7" t="s">
        <v>414</v>
      </c>
      <c r="C7" s="11">
        <v>36247.126099706751</v>
      </c>
      <c r="E7">
        <v>2</v>
      </c>
      <c r="F7" s="16"/>
      <c r="G7" s="17"/>
      <c r="H7" s="18" t="str">
        <f t="shared" ref="H7:H12" si="0">IF(A7=0," ",A7)</f>
        <v>D201</v>
      </c>
      <c r="I7" s="19">
        <f t="shared" ref="I7:I12" si="1">IF(C7=0," ",C7)</f>
        <v>36247.126099706751</v>
      </c>
      <c r="J7" s="17" t="str">
        <f t="shared" ref="J7:J12" si="2">IF(B7=0," ",B7)</f>
        <v>Auditoria Tecnica según Decreto D201 PIC-NPM</v>
      </c>
    </row>
    <row r="8" spans="1:10" ht="15" thickBot="1" x14ac:dyDescent="0.4">
      <c r="E8">
        <v>3</v>
      </c>
      <c r="F8" s="16"/>
      <c r="G8" s="17"/>
      <c r="H8" s="18" t="str">
        <f t="shared" si="0"/>
        <v xml:space="preserve"> </v>
      </c>
      <c r="I8" s="19" t="str">
        <f t="shared" si="1"/>
        <v xml:space="preserve"> </v>
      </c>
      <c r="J8" s="17" t="str">
        <f t="shared" si="2"/>
        <v xml:space="preserve"> </v>
      </c>
    </row>
    <row r="9" spans="1:10" ht="15" thickBot="1" x14ac:dyDescent="0.4">
      <c r="E9">
        <v>4</v>
      </c>
      <c r="F9" s="16"/>
      <c r="G9" s="17"/>
      <c r="H9" s="18" t="str">
        <f t="shared" si="0"/>
        <v xml:space="preserve"> </v>
      </c>
      <c r="I9" s="19" t="str">
        <f t="shared" si="1"/>
        <v xml:space="preserve"> </v>
      </c>
      <c r="J9" s="17" t="str">
        <f t="shared" si="2"/>
        <v xml:space="preserve"> </v>
      </c>
    </row>
    <row r="10" spans="1:10" ht="15" thickBot="1" x14ac:dyDescent="0.4">
      <c r="E10">
        <v>5</v>
      </c>
      <c r="F10" s="16"/>
      <c r="G10" s="17"/>
      <c r="H10" s="18" t="str">
        <f t="shared" si="0"/>
        <v xml:space="preserve"> </v>
      </c>
      <c r="I10" s="19" t="str">
        <f t="shared" si="1"/>
        <v xml:space="preserve"> </v>
      </c>
      <c r="J10" s="17" t="str">
        <f t="shared" si="2"/>
        <v xml:space="preserve"> </v>
      </c>
    </row>
    <row r="11" spans="1:10" ht="15" thickBot="1" x14ac:dyDescent="0.4">
      <c r="E11">
        <v>6</v>
      </c>
      <c r="F11" s="16"/>
      <c r="G11" s="17"/>
      <c r="H11" s="18" t="str">
        <f t="shared" si="0"/>
        <v xml:space="preserve"> </v>
      </c>
      <c r="I11" s="19" t="str">
        <f t="shared" si="1"/>
        <v xml:space="preserve"> </v>
      </c>
      <c r="J11" s="17" t="str">
        <f t="shared" si="2"/>
        <v xml:space="preserve"> </v>
      </c>
    </row>
    <row r="12" spans="1:10" ht="15" thickBot="1" x14ac:dyDescent="0.4">
      <c r="E12">
        <v>7</v>
      </c>
      <c r="F12" s="16"/>
      <c r="G12" s="17"/>
      <c r="H12" s="18" t="str">
        <f t="shared" si="0"/>
        <v xml:space="preserve"> </v>
      </c>
      <c r="I12" s="19" t="str">
        <f t="shared" si="1"/>
        <v xml:space="preserve"> </v>
      </c>
      <c r="J12" s="17" t="str">
        <f t="shared" si="2"/>
        <v xml:space="preserve"> </v>
      </c>
    </row>
    <row r="13" spans="1:10" ht="15" thickBot="1" x14ac:dyDescent="0.4"/>
    <row r="14" spans="1:10" ht="15" thickBot="1" x14ac:dyDescent="0.4">
      <c r="F14" s="65" t="s">
        <v>474</v>
      </c>
      <c r="G14" s="66"/>
      <c r="H14" s="67"/>
      <c r="I14" s="20">
        <f>SUM(I6:I13)</f>
        <v>91723.485930806462</v>
      </c>
    </row>
  </sheetData>
  <mergeCells count="1">
    <mergeCell ref="F14:H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F889-4F84-4E7C-9857-6E8DDBFFED5C}">
  <dimension ref="A1:L68"/>
  <sheetViews>
    <sheetView showGridLines="0" topLeftCell="D18" zoomScale="95" zoomScaleNormal="95" workbookViewId="0">
      <selection activeCell="C99" sqref="C99"/>
    </sheetView>
  </sheetViews>
  <sheetFormatPr baseColWidth="10" defaultRowHeight="14.5" x14ac:dyDescent="0.35"/>
  <cols>
    <col min="1" max="1" width="19.54296875" bestFit="1" customWidth="1"/>
    <col min="3" max="3" width="37.453125" bestFit="1" customWidth="1"/>
    <col min="6" max="6" width="21.7265625" bestFit="1" customWidth="1"/>
    <col min="7" max="7" width="26.81640625" bestFit="1" customWidth="1"/>
    <col min="10" max="10" width="11.81640625" bestFit="1" customWidth="1"/>
    <col min="12" max="12" width="26.81640625" bestFit="1" customWidth="1"/>
  </cols>
  <sheetData>
    <row r="1" spans="1:12" x14ac:dyDescent="0.35">
      <c r="J1" s="9">
        <f>SUM(J3:J68)</f>
        <v>20207984.000000026</v>
      </c>
    </row>
    <row r="2" spans="1:12" x14ac:dyDescent="0.35">
      <c r="A2" s="2" t="s">
        <v>234</v>
      </c>
      <c r="B2" s="2" t="s">
        <v>193</v>
      </c>
      <c r="C2" s="2" t="s">
        <v>194</v>
      </c>
      <c r="D2" s="2" t="s">
        <v>195</v>
      </c>
      <c r="E2" s="2" t="s">
        <v>12</v>
      </c>
      <c r="F2" s="2" t="s">
        <v>196</v>
      </c>
      <c r="G2" s="2" t="s">
        <v>197</v>
      </c>
      <c r="H2" s="3" t="s">
        <v>198</v>
      </c>
      <c r="I2" s="4" t="s">
        <v>199</v>
      </c>
      <c r="J2" s="2" t="s">
        <v>200</v>
      </c>
      <c r="K2" s="2" t="s">
        <v>201</v>
      </c>
      <c r="L2" s="2" t="s">
        <v>409</v>
      </c>
    </row>
    <row r="3" spans="1:12" s="5" customFormat="1" ht="10.5" x14ac:dyDescent="0.25">
      <c r="A3" s="5" t="s">
        <v>157</v>
      </c>
      <c r="B3" s="5" t="s">
        <v>204</v>
      </c>
      <c r="C3" s="5" t="s">
        <v>205</v>
      </c>
      <c r="D3" s="5" t="s">
        <v>163</v>
      </c>
      <c r="E3" s="5" t="s">
        <v>7</v>
      </c>
      <c r="F3" s="5" t="s">
        <v>315</v>
      </c>
      <c r="G3" s="5" t="s">
        <v>316</v>
      </c>
      <c r="H3" s="6">
        <v>0.21328996282527882</v>
      </c>
      <c r="I3" s="7">
        <v>10160988</v>
      </c>
      <c r="J3" s="8">
        <f>+I3*H3</f>
        <v>2167236.7527881041</v>
      </c>
      <c r="L3" s="5" t="s">
        <v>412</v>
      </c>
    </row>
    <row r="4" spans="1:12" s="5" customFormat="1" ht="10.5" x14ac:dyDescent="0.25">
      <c r="A4" s="5" t="s">
        <v>109</v>
      </c>
      <c r="B4" s="5" t="s">
        <v>237</v>
      </c>
      <c r="C4" s="5" t="s">
        <v>238</v>
      </c>
      <c r="D4" s="5" t="s">
        <v>163</v>
      </c>
      <c r="E4" s="5" t="s">
        <v>7</v>
      </c>
      <c r="F4" s="5" t="s">
        <v>352</v>
      </c>
      <c r="G4" s="5" t="s">
        <v>353</v>
      </c>
      <c r="H4" s="6">
        <v>0.78671003717472099</v>
      </c>
      <c r="I4" s="7">
        <v>10160988</v>
      </c>
      <c r="J4" s="8">
        <f t="shared" ref="J4:J67" si="0">+I4*H4</f>
        <v>7993751.247211894</v>
      </c>
      <c r="L4" s="5" t="s">
        <v>412</v>
      </c>
    </row>
    <row r="5" spans="1:12" s="5" customFormat="1" ht="10.5" x14ac:dyDescent="0.25">
      <c r="A5" s="5" t="s">
        <v>157</v>
      </c>
      <c r="B5" s="5" t="s">
        <v>204</v>
      </c>
      <c r="C5" s="5" t="s">
        <v>205</v>
      </c>
      <c r="D5" s="5" t="s">
        <v>163</v>
      </c>
      <c r="E5" s="5" t="s">
        <v>6</v>
      </c>
      <c r="F5" s="5" t="s">
        <v>315</v>
      </c>
      <c r="G5" s="5" t="s">
        <v>316</v>
      </c>
      <c r="H5" s="6">
        <v>0.35432348081512766</v>
      </c>
      <c r="I5" s="7">
        <v>6429356</v>
      </c>
      <c r="J5" s="8">
        <f t="shared" si="0"/>
        <v>2278071.797319626</v>
      </c>
      <c r="L5" s="5" t="s">
        <v>413</v>
      </c>
    </row>
    <row r="6" spans="1:12" s="5" customFormat="1" ht="10.5" x14ac:dyDescent="0.25">
      <c r="A6" s="5" t="s">
        <v>109</v>
      </c>
      <c r="B6" s="5" t="s">
        <v>237</v>
      </c>
      <c r="C6" s="5" t="s">
        <v>238</v>
      </c>
      <c r="D6" s="5" t="s">
        <v>163</v>
      </c>
      <c r="E6" s="5" t="s">
        <v>6</v>
      </c>
      <c r="F6" s="5" t="s">
        <v>352</v>
      </c>
      <c r="G6" s="5" t="s">
        <v>353</v>
      </c>
      <c r="H6" s="6">
        <v>0.63658894804479538</v>
      </c>
      <c r="I6" s="7">
        <v>6429356</v>
      </c>
      <c r="J6" s="8">
        <f t="shared" si="0"/>
        <v>4092856.9726454932</v>
      </c>
      <c r="L6" s="5" t="s">
        <v>413</v>
      </c>
    </row>
    <row r="7" spans="1:12" s="5" customFormat="1" ht="10.5" x14ac:dyDescent="0.25">
      <c r="A7" s="5" t="s">
        <v>54</v>
      </c>
      <c r="B7" s="5" t="s">
        <v>476</v>
      </c>
      <c r="C7" s="5" t="s">
        <v>475</v>
      </c>
      <c r="D7" s="5" t="s">
        <v>163</v>
      </c>
      <c r="E7" s="5" t="s">
        <v>6</v>
      </c>
      <c r="F7" s="5" t="s">
        <v>321</v>
      </c>
      <c r="G7" s="5" t="s">
        <v>322</v>
      </c>
      <c r="H7" s="6">
        <v>8.6286029006792751E-3</v>
      </c>
      <c r="I7" s="7">
        <v>6429356</v>
      </c>
      <c r="J7" s="8">
        <f t="shared" si="0"/>
        <v>55476.359831099704</v>
      </c>
      <c r="L7" s="5" t="s">
        <v>413</v>
      </c>
    </row>
    <row r="8" spans="1:12" s="5" customFormat="1" ht="10.5" x14ac:dyDescent="0.25">
      <c r="A8" s="5" t="s">
        <v>18</v>
      </c>
      <c r="B8" s="5" t="s">
        <v>311</v>
      </c>
      <c r="C8" s="5" t="s">
        <v>312</v>
      </c>
      <c r="D8" s="5" t="s">
        <v>163</v>
      </c>
      <c r="E8" s="5" t="s">
        <v>6</v>
      </c>
      <c r="F8" s="5" t="s">
        <v>405</v>
      </c>
      <c r="G8" s="5" t="s">
        <v>406</v>
      </c>
      <c r="H8" s="6">
        <v>4.5896823939783378E-4</v>
      </c>
      <c r="I8" s="7">
        <v>6429356</v>
      </c>
      <c r="J8" s="8">
        <f t="shared" si="0"/>
        <v>2950.8702037818989</v>
      </c>
      <c r="L8" s="5" t="s">
        <v>413</v>
      </c>
    </row>
    <row r="9" spans="1:12" s="5" customFormat="1" ht="10.5" x14ac:dyDescent="0.25">
      <c r="A9" s="5" t="s">
        <v>158</v>
      </c>
      <c r="B9" s="5" t="s">
        <v>202</v>
      </c>
      <c r="C9" s="5" t="s">
        <v>203</v>
      </c>
      <c r="D9" s="5" t="s">
        <v>161</v>
      </c>
      <c r="E9" s="5" t="s">
        <v>2</v>
      </c>
      <c r="F9" s="5" t="s">
        <v>313</v>
      </c>
      <c r="G9" s="5" t="s">
        <v>314</v>
      </c>
      <c r="H9" s="6">
        <v>1.2218963831867059E-2</v>
      </c>
      <c r="I9" s="7">
        <v>3617640</v>
      </c>
      <c r="J9" s="8">
        <f t="shared" si="0"/>
        <v>44203.81231671555</v>
      </c>
      <c r="L9" s="5" t="s">
        <v>414</v>
      </c>
    </row>
    <row r="10" spans="1:12" s="5" customFormat="1" ht="10.5" x14ac:dyDescent="0.25">
      <c r="A10" s="5" t="s">
        <v>157</v>
      </c>
      <c r="B10" s="5" t="s">
        <v>204</v>
      </c>
      <c r="C10" s="5" t="s">
        <v>205</v>
      </c>
      <c r="D10" s="5" t="s">
        <v>161</v>
      </c>
      <c r="E10" s="5" t="s">
        <v>2</v>
      </c>
      <c r="F10" s="5" t="s">
        <v>315</v>
      </c>
      <c r="G10" s="5" t="s">
        <v>316</v>
      </c>
      <c r="H10" s="6">
        <v>0.11021505376344087</v>
      </c>
      <c r="I10" s="7">
        <v>3617640</v>
      </c>
      <c r="J10" s="8">
        <f t="shared" si="0"/>
        <v>398718.38709677424</v>
      </c>
      <c r="L10" s="5" t="s">
        <v>414</v>
      </c>
    </row>
    <row r="11" spans="1:12" s="5" customFormat="1" ht="10.5" x14ac:dyDescent="0.25">
      <c r="A11" s="5" t="s">
        <v>155</v>
      </c>
      <c r="B11" s="5" t="s">
        <v>206</v>
      </c>
      <c r="C11" s="5" t="s">
        <v>207</v>
      </c>
      <c r="D11" s="5" t="s">
        <v>161</v>
      </c>
      <c r="E11" s="5" t="s">
        <v>2</v>
      </c>
      <c r="F11" s="5" t="s">
        <v>319</v>
      </c>
      <c r="G11" s="5" t="s">
        <v>320</v>
      </c>
      <c r="H11" s="6">
        <v>7.0869990224828941E-3</v>
      </c>
      <c r="I11" s="7">
        <v>3617640</v>
      </c>
      <c r="J11" s="8">
        <f t="shared" si="0"/>
        <v>25638.211143695018</v>
      </c>
      <c r="L11" s="5" t="s">
        <v>414</v>
      </c>
    </row>
    <row r="12" spans="1:12" s="5" customFormat="1" ht="10.5" x14ac:dyDescent="0.25">
      <c r="A12" s="5" t="s">
        <v>153</v>
      </c>
      <c r="B12" s="5" t="s">
        <v>476</v>
      </c>
      <c r="C12" s="5" t="s">
        <v>475</v>
      </c>
      <c r="D12" s="5" t="s">
        <v>161</v>
      </c>
      <c r="E12" s="5" t="s">
        <v>2</v>
      </c>
      <c r="F12" s="5" t="s">
        <v>321</v>
      </c>
      <c r="G12" s="5" t="s">
        <v>322</v>
      </c>
      <c r="H12" s="6">
        <v>7.3313782991202357E-4</v>
      </c>
      <c r="I12" s="7">
        <v>3617640</v>
      </c>
      <c r="J12" s="8">
        <f t="shared" si="0"/>
        <v>2652.2287390029328</v>
      </c>
      <c r="L12" s="5" t="s">
        <v>414</v>
      </c>
    </row>
    <row r="13" spans="1:12" s="5" customFormat="1" ht="10.5" x14ac:dyDescent="0.25">
      <c r="A13" s="5" t="s">
        <v>152</v>
      </c>
      <c r="B13" s="5" t="s">
        <v>208</v>
      </c>
      <c r="C13" s="5" t="s">
        <v>209</v>
      </c>
      <c r="D13" s="5" t="s">
        <v>161</v>
      </c>
      <c r="E13" s="5" t="s">
        <v>2</v>
      </c>
      <c r="F13" s="5" t="s">
        <v>323</v>
      </c>
      <c r="G13" s="5" t="s">
        <v>324</v>
      </c>
      <c r="H13" s="6">
        <v>9.7751710654936483E-4</v>
      </c>
      <c r="I13" s="7">
        <v>3617640</v>
      </c>
      <c r="J13" s="8">
        <f t="shared" si="0"/>
        <v>3536.304985337244</v>
      </c>
      <c r="L13" s="5" t="s">
        <v>414</v>
      </c>
    </row>
    <row r="14" spans="1:12" s="5" customFormat="1" ht="10.5" x14ac:dyDescent="0.25">
      <c r="A14" s="5" t="s">
        <v>148</v>
      </c>
      <c r="B14" s="5" t="s">
        <v>210</v>
      </c>
      <c r="C14" s="5" t="s">
        <v>211</v>
      </c>
      <c r="D14" s="5" t="s">
        <v>161</v>
      </c>
      <c r="E14" s="5" t="s">
        <v>2</v>
      </c>
      <c r="F14" s="5" t="s">
        <v>326</v>
      </c>
      <c r="G14" s="5" t="s">
        <v>327</v>
      </c>
      <c r="H14" s="6">
        <v>8.0400782013685251E-2</v>
      </c>
      <c r="I14" s="7">
        <v>3617640</v>
      </c>
      <c r="J14" s="8">
        <f t="shared" si="0"/>
        <v>290861.08504398831</v>
      </c>
      <c r="L14" s="5" t="s">
        <v>414</v>
      </c>
    </row>
    <row r="15" spans="1:12" s="5" customFormat="1" ht="10.5" x14ac:dyDescent="0.25">
      <c r="A15" s="5" t="s">
        <v>145</v>
      </c>
      <c r="B15" s="5" t="s">
        <v>212</v>
      </c>
      <c r="C15" s="5" t="s">
        <v>213</v>
      </c>
      <c r="D15" s="5" t="s">
        <v>161</v>
      </c>
      <c r="E15" s="5" t="s">
        <v>2</v>
      </c>
      <c r="F15" s="5" t="s">
        <v>317</v>
      </c>
      <c r="G15" s="5" t="s">
        <v>318</v>
      </c>
      <c r="H15" s="6">
        <v>9.7751710654936483E-4</v>
      </c>
      <c r="I15" s="7">
        <v>3617640</v>
      </c>
      <c r="J15" s="8">
        <f t="shared" si="0"/>
        <v>3536.304985337244</v>
      </c>
      <c r="L15" s="5" t="s">
        <v>414</v>
      </c>
    </row>
    <row r="16" spans="1:12" s="5" customFormat="1" ht="10.5" x14ac:dyDescent="0.25">
      <c r="A16" s="5" t="s">
        <v>143</v>
      </c>
      <c r="B16" s="5" t="s">
        <v>214</v>
      </c>
      <c r="C16" s="5" t="s">
        <v>215</v>
      </c>
      <c r="D16" s="5" t="s">
        <v>161</v>
      </c>
      <c r="E16" s="5" t="s">
        <v>2</v>
      </c>
      <c r="F16" s="5" t="s">
        <v>328</v>
      </c>
      <c r="G16" s="5" t="s">
        <v>329</v>
      </c>
      <c r="H16" s="6">
        <v>8.260019550342132E-2</v>
      </c>
      <c r="I16" s="7">
        <v>3617640</v>
      </c>
      <c r="J16" s="8">
        <f t="shared" si="0"/>
        <v>298817.77126099711</v>
      </c>
      <c r="L16" s="5" t="s">
        <v>414</v>
      </c>
    </row>
    <row r="17" spans="1:12" s="5" customFormat="1" ht="10.5" x14ac:dyDescent="0.25">
      <c r="A17" s="5" t="s">
        <v>142</v>
      </c>
      <c r="B17" s="5" t="s">
        <v>216</v>
      </c>
      <c r="C17" s="5" t="s">
        <v>217</v>
      </c>
      <c r="D17" s="5" t="s">
        <v>161</v>
      </c>
      <c r="E17" s="5" t="s">
        <v>2</v>
      </c>
      <c r="F17" s="5" t="s">
        <v>330</v>
      </c>
      <c r="G17" s="5" t="s">
        <v>331</v>
      </c>
      <c r="H17" s="6">
        <v>1.9550342130987297E-3</v>
      </c>
      <c r="I17" s="7">
        <v>3617640</v>
      </c>
      <c r="J17" s="8">
        <f t="shared" si="0"/>
        <v>7072.6099706744881</v>
      </c>
      <c r="L17" s="5" t="s">
        <v>414</v>
      </c>
    </row>
    <row r="18" spans="1:12" s="5" customFormat="1" ht="10.5" x14ac:dyDescent="0.25">
      <c r="A18" s="5" t="s">
        <v>141</v>
      </c>
      <c r="B18" s="5" t="s">
        <v>218</v>
      </c>
      <c r="C18" s="5" t="s">
        <v>219</v>
      </c>
      <c r="D18" s="5" t="s">
        <v>161</v>
      </c>
      <c r="E18" s="5" t="s">
        <v>2</v>
      </c>
      <c r="F18" s="5" t="s">
        <v>332</v>
      </c>
      <c r="G18" s="5" t="s">
        <v>333</v>
      </c>
      <c r="H18" s="6">
        <v>7.3313782991202357E-4</v>
      </c>
      <c r="I18" s="7">
        <v>3617640</v>
      </c>
      <c r="J18" s="8">
        <f t="shared" si="0"/>
        <v>2652.2287390029328</v>
      </c>
      <c r="L18" s="5" t="s">
        <v>414</v>
      </c>
    </row>
    <row r="19" spans="1:12" s="5" customFormat="1" ht="10.5" x14ac:dyDescent="0.25">
      <c r="A19" s="5" t="s">
        <v>137</v>
      </c>
      <c r="B19" s="5" t="s">
        <v>220</v>
      </c>
      <c r="C19" s="5" t="s">
        <v>221</v>
      </c>
      <c r="D19" s="5" t="s">
        <v>161</v>
      </c>
      <c r="E19" s="5" t="s">
        <v>2</v>
      </c>
      <c r="F19" s="5" t="s">
        <v>336</v>
      </c>
      <c r="G19" s="5" t="s">
        <v>337</v>
      </c>
      <c r="H19" s="6">
        <v>1.4662756598240471E-3</v>
      </c>
      <c r="I19" s="7">
        <v>3617640</v>
      </c>
      <c r="J19" s="8">
        <f t="shared" si="0"/>
        <v>5304.4574780058656</v>
      </c>
      <c r="L19" s="5" t="s">
        <v>414</v>
      </c>
    </row>
    <row r="20" spans="1:12" s="5" customFormat="1" ht="10.5" x14ac:dyDescent="0.25">
      <c r="A20" s="5" t="s">
        <v>130</v>
      </c>
      <c r="B20" s="5" t="s">
        <v>222</v>
      </c>
      <c r="C20" s="5" t="s">
        <v>223</v>
      </c>
      <c r="D20" s="5" t="s">
        <v>161</v>
      </c>
      <c r="E20" s="5" t="s">
        <v>2</v>
      </c>
      <c r="F20" s="5" t="s">
        <v>334</v>
      </c>
      <c r="G20" s="5" t="s">
        <v>335</v>
      </c>
      <c r="H20" s="6">
        <v>3.421309872922777E-3</v>
      </c>
      <c r="I20" s="7">
        <v>3617640</v>
      </c>
      <c r="J20" s="8">
        <f t="shared" si="0"/>
        <v>12377.067448680355</v>
      </c>
      <c r="L20" s="5" t="s">
        <v>414</v>
      </c>
    </row>
    <row r="21" spans="1:12" s="5" customFormat="1" ht="10.5" x14ac:dyDescent="0.25">
      <c r="A21" s="5" t="s">
        <v>129</v>
      </c>
      <c r="B21" s="5" t="s">
        <v>224</v>
      </c>
      <c r="C21" s="5" t="s">
        <v>225</v>
      </c>
      <c r="D21" s="5" t="s">
        <v>161</v>
      </c>
      <c r="E21" s="5" t="s">
        <v>2</v>
      </c>
      <c r="F21" s="5" t="s">
        <v>338</v>
      </c>
      <c r="G21" s="5" t="s">
        <v>339</v>
      </c>
      <c r="H21" s="6">
        <v>2.9814271749755625E-2</v>
      </c>
      <c r="I21" s="7">
        <v>3617640</v>
      </c>
      <c r="J21" s="8">
        <f t="shared" si="0"/>
        <v>107857.30205278595</v>
      </c>
      <c r="L21" s="5" t="s">
        <v>414</v>
      </c>
    </row>
    <row r="22" spans="1:12" s="5" customFormat="1" ht="10.5" x14ac:dyDescent="0.25">
      <c r="A22" s="5" t="s">
        <v>128</v>
      </c>
      <c r="B22" s="5" t="s">
        <v>226</v>
      </c>
      <c r="C22" s="5" t="s">
        <v>227</v>
      </c>
      <c r="D22" s="5" t="s">
        <v>161</v>
      </c>
      <c r="E22" s="5" t="s">
        <v>2</v>
      </c>
      <c r="F22" s="5" t="s">
        <v>340</v>
      </c>
      <c r="G22" s="5" t="s">
        <v>341</v>
      </c>
      <c r="H22" s="6">
        <v>7.3313782991202357E-4</v>
      </c>
      <c r="I22" s="7">
        <v>3617640</v>
      </c>
      <c r="J22" s="8">
        <f t="shared" si="0"/>
        <v>2652.2287390029328</v>
      </c>
      <c r="L22" s="5" t="s">
        <v>414</v>
      </c>
    </row>
    <row r="23" spans="1:12" s="5" customFormat="1" ht="10.5" x14ac:dyDescent="0.25">
      <c r="A23" s="5" t="s">
        <v>127</v>
      </c>
      <c r="B23" s="5" t="s">
        <v>228</v>
      </c>
      <c r="C23" s="5" t="s">
        <v>229</v>
      </c>
      <c r="D23" s="5" t="s">
        <v>161</v>
      </c>
      <c r="E23" s="5" t="s">
        <v>2</v>
      </c>
      <c r="F23" s="5" t="s">
        <v>342</v>
      </c>
      <c r="G23" s="5" t="s">
        <v>343</v>
      </c>
      <c r="H23" s="6">
        <v>3.421309872922777E-3</v>
      </c>
      <c r="I23" s="7">
        <v>3617640</v>
      </c>
      <c r="J23" s="8">
        <f t="shared" si="0"/>
        <v>12377.067448680355</v>
      </c>
      <c r="L23" s="5" t="s">
        <v>414</v>
      </c>
    </row>
    <row r="24" spans="1:12" s="5" customFormat="1" ht="10.5" x14ac:dyDescent="0.25">
      <c r="A24" s="5" t="s">
        <v>125</v>
      </c>
      <c r="B24" s="5" t="s">
        <v>230</v>
      </c>
      <c r="C24" s="5" t="s">
        <v>231</v>
      </c>
      <c r="D24" s="5" t="s">
        <v>161</v>
      </c>
      <c r="E24" s="5" t="s">
        <v>2</v>
      </c>
      <c r="F24" s="5" t="s">
        <v>344</v>
      </c>
      <c r="G24" s="5" t="s">
        <v>345</v>
      </c>
      <c r="H24" s="6">
        <v>6.3294232649071358E-2</v>
      </c>
      <c r="I24" s="7">
        <v>3617640</v>
      </c>
      <c r="J24" s="8">
        <f t="shared" si="0"/>
        <v>228975.74780058651</v>
      </c>
      <c r="L24" s="5" t="s">
        <v>414</v>
      </c>
    </row>
    <row r="25" spans="1:12" s="5" customFormat="1" ht="10.5" x14ac:dyDescent="0.25">
      <c r="A25" s="5" t="s">
        <v>115</v>
      </c>
      <c r="B25" s="5" t="s">
        <v>232</v>
      </c>
      <c r="C25" s="5" t="s">
        <v>233</v>
      </c>
      <c r="D25" s="5" t="s">
        <v>161</v>
      </c>
      <c r="E25" s="5" t="s">
        <v>2</v>
      </c>
      <c r="F25" s="5" t="s">
        <v>346</v>
      </c>
      <c r="G25" s="5" t="s">
        <v>347</v>
      </c>
      <c r="H25" s="6">
        <v>1.5395894428152495E-2</v>
      </c>
      <c r="I25" s="7">
        <v>3617640</v>
      </c>
      <c r="J25" s="8">
        <f t="shared" si="0"/>
        <v>55696.803519061592</v>
      </c>
      <c r="L25" s="5" t="s">
        <v>414</v>
      </c>
    </row>
    <row r="26" spans="1:12" s="5" customFormat="1" ht="10.5" x14ac:dyDescent="0.25">
      <c r="A26" s="5" t="s">
        <v>112</v>
      </c>
      <c r="B26" s="5" t="s">
        <v>234</v>
      </c>
      <c r="C26" s="5" t="s">
        <v>234</v>
      </c>
      <c r="D26" s="5" t="s">
        <v>161</v>
      </c>
      <c r="E26" s="5" t="s">
        <v>2</v>
      </c>
      <c r="F26" s="5">
        <v>0</v>
      </c>
      <c r="G26" s="5">
        <v>0</v>
      </c>
      <c r="H26" s="6">
        <v>1.0752688172043012E-2</v>
      </c>
      <c r="I26" s="7">
        <v>3617640</v>
      </c>
      <c r="J26" s="8">
        <f t="shared" si="0"/>
        <v>38899.354838709682</v>
      </c>
      <c r="L26" s="5" t="s">
        <v>414</v>
      </c>
    </row>
    <row r="27" spans="1:12" s="5" customFormat="1" ht="10.5" x14ac:dyDescent="0.25">
      <c r="A27" s="5" t="s">
        <v>111</v>
      </c>
      <c r="B27" s="5" t="s">
        <v>235</v>
      </c>
      <c r="C27" s="5" t="s">
        <v>236</v>
      </c>
      <c r="D27" s="5" t="s">
        <v>161</v>
      </c>
      <c r="E27" s="5" t="s">
        <v>2</v>
      </c>
      <c r="F27" s="5" t="s">
        <v>348</v>
      </c>
      <c r="G27" s="5" t="s">
        <v>349</v>
      </c>
      <c r="H27" s="6">
        <v>9.7751710654936483E-4</v>
      </c>
      <c r="I27" s="7">
        <v>3617640</v>
      </c>
      <c r="J27" s="8">
        <f t="shared" si="0"/>
        <v>3536.304985337244</v>
      </c>
      <c r="L27" s="5" t="s">
        <v>414</v>
      </c>
    </row>
    <row r="28" spans="1:12" s="5" customFormat="1" ht="10.5" x14ac:dyDescent="0.25">
      <c r="A28" s="5" t="s">
        <v>109</v>
      </c>
      <c r="B28" s="5" t="s">
        <v>237</v>
      </c>
      <c r="C28" s="5" t="s">
        <v>238</v>
      </c>
      <c r="D28" s="5" t="s">
        <v>161</v>
      </c>
      <c r="E28" s="5" t="s">
        <v>2</v>
      </c>
      <c r="F28" s="5" t="s">
        <v>352</v>
      </c>
      <c r="G28" s="5" t="s">
        <v>353</v>
      </c>
      <c r="H28" s="6">
        <v>0.26173020527859242</v>
      </c>
      <c r="I28" s="7">
        <v>3617640</v>
      </c>
      <c r="J28" s="8">
        <f t="shared" si="0"/>
        <v>946845.65982404712</v>
      </c>
      <c r="L28" s="5" t="s">
        <v>414</v>
      </c>
    </row>
    <row r="29" spans="1:12" s="5" customFormat="1" ht="10.5" x14ac:dyDescent="0.25">
      <c r="A29" s="5" t="s">
        <v>105</v>
      </c>
      <c r="B29" s="5" t="s">
        <v>239</v>
      </c>
      <c r="C29" s="5" t="s">
        <v>240</v>
      </c>
      <c r="D29" s="5" t="s">
        <v>161</v>
      </c>
      <c r="E29" s="5" t="s">
        <v>2</v>
      </c>
      <c r="F29" s="5" t="s">
        <v>354</v>
      </c>
      <c r="G29" s="5" t="s">
        <v>355</v>
      </c>
      <c r="H29" s="6">
        <v>1.4662756598240471E-3</v>
      </c>
      <c r="I29" s="7">
        <v>3617640</v>
      </c>
      <c r="J29" s="8">
        <f t="shared" si="0"/>
        <v>5304.4574780058656</v>
      </c>
      <c r="L29" s="5" t="s">
        <v>414</v>
      </c>
    </row>
    <row r="30" spans="1:12" s="5" customFormat="1" ht="10.5" x14ac:dyDescent="0.25">
      <c r="A30" s="5" t="s">
        <v>104</v>
      </c>
      <c r="B30" s="5" t="s">
        <v>241</v>
      </c>
      <c r="C30" s="5" t="s">
        <v>242</v>
      </c>
      <c r="D30" s="5" t="s">
        <v>161</v>
      </c>
      <c r="E30" s="5" t="s">
        <v>2</v>
      </c>
      <c r="F30" s="5" t="s">
        <v>356</v>
      </c>
      <c r="G30" s="5" t="s">
        <v>357</v>
      </c>
      <c r="H30" s="6">
        <v>5.6207233626588476E-3</v>
      </c>
      <c r="I30" s="7">
        <v>3617640</v>
      </c>
      <c r="J30" s="8">
        <f t="shared" si="0"/>
        <v>20333.753665689153</v>
      </c>
      <c r="L30" s="5" t="s">
        <v>414</v>
      </c>
    </row>
    <row r="31" spans="1:12" s="5" customFormat="1" ht="10.5" x14ac:dyDescent="0.25">
      <c r="A31" s="5" t="s">
        <v>103</v>
      </c>
      <c r="B31" s="5" t="s">
        <v>243</v>
      </c>
      <c r="C31" s="5" t="s">
        <v>244</v>
      </c>
      <c r="D31" s="5" t="s">
        <v>161</v>
      </c>
      <c r="E31" s="5" t="s">
        <v>2</v>
      </c>
      <c r="F31" s="5" t="s">
        <v>358</v>
      </c>
      <c r="G31" s="5" t="s">
        <v>359</v>
      </c>
      <c r="H31" s="6">
        <v>2.4437927663734121E-4</v>
      </c>
      <c r="I31" s="7">
        <v>3617640</v>
      </c>
      <c r="J31" s="8">
        <f t="shared" si="0"/>
        <v>884.07624633431101</v>
      </c>
      <c r="L31" s="5" t="s">
        <v>414</v>
      </c>
    </row>
    <row r="32" spans="1:12" s="5" customFormat="1" ht="10.5" x14ac:dyDescent="0.25">
      <c r="A32" s="5" t="s">
        <v>102</v>
      </c>
      <c r="B32" s="5" t="s">
        <v>245</v>
      </c>
      <c r="C32" s="5" t="s">
        <v>246</v>
      </c>
      <c r="D32" s="5" t="s">
        <v>161</v>
      </c>
      <c r="E32" s="5" t="s">
        <v>2</v>
      </c>
      <c r="F32" s="5" t="s">
        <v>360</v>
      </c>
      <c r="G32" s="5" t="s">
        <v>361</v>
      </c>
      <c r="H32" s="6">
        <v>7.3313782991202357E-4</v>
      </c>
      <c r="I32" s="7">
        <v>3617640</v>
      </c>
      <c r="J32" s="8">
        <f t="shared" si="0"/>
        <v>2652.2287390029328</v>
      </c>
      <c r="L32" s="5" t="s">
        <v>414</v>
      </c>
    </row>
    <row r="33" spans="1:12" s="5" customFormat="1" ht="10.5" x14ac:dyDescent="0.25">
      <c r="A33" s="5" t="s">
        <v>97</v>
      </c>
      <c r="B33" s="5" t="s">
        <v>247</v>
      </c>
      <c r="C33" s="5" t="s">
        <v>248</v>
      </c>
      <c r="D33" s="5" t="s">
        <v>161</v>
      </c>
      <c r="E33" s="5" t="s">
        <v>2</v>
      </c>
      <c r="F33" s="5" t="s">
        <v>362</v>
      </c>
      <c r="G33" s="5" t="s">
        <v>363</v>
      </c>
      <c r="H33" s="6">
        <v>7.3313782991202357E-4</v>
      </c>
      <c r="I33" s="7">
        <v>3617640</v>
      </c>
      <c r="J33" s="8">
        <f t="shared" si="0"/>
        <v>2652.2287390029328</v>
      </c>
      <c r="L33" s="5" t="s">
        <v>414</v>
      </c>
    </row>
    <row r="34" spans="1:12" s="5" customFormat="1" ht="10.5" x14ac:dyDescent="0.25">
      <c r="A34" s="5" t="s">
        <v>93</v>
      </c>
      <c r="B34" s="5" t="s">
        <v>249</v>
      </c>
      <c r="C34" s="5" t="s">
        <v>250</v>
      </c>
      <c r="D34" s="5" t="s">
        <v>161</v>
      </c>
      <c r="E34" s="5" t="s">
        <v>2</v>
      </c>
      <c r="F34" s="5" t="s">
        <v>350</v>
      </c>
      <c r="G34" s="5" t="s">
        <v>351</v>
      </c>
      <c r="H34" s="6">
        <v>4.740957966764419E-2</v>
      </c>
      <c r="I34" s="7">
        <v>3617640</v>
      </c>
      <c r="J34" s="8">
        <f t="shared" si="0"/>
        <v>171510.79178885632</v>
      </c>
      <c r="L34" s="5" t="s">
        <v>414</v>
      </c>
    </row>
    <row r="35" spans="1:12" s="5" customFormat="1" ht="10.5" x14ac:dyDescent="0.25">
      <c r="A35" s="5" t="s">
        <v>91</v>
      </c>
      <c r="B35" s="5" t="s">
        <v>251</v>
      </c>
      <c r="C35" s="5" t="s">
        <v>252</v>
      </c>
      <c r="D35" s="5" t="s">
        <v>161</v>
      </c>
      <c r="E35" s="5" t="s">
        <v>2</v>
      </c>
      <c r="F35" s="5" t="s">
        <v>364</v>
      </c>
      <c r="G35" s="5" t="s">
        <v>365</v>
      </c>
      <c r="H35" s="6">
        <v>8.3088954056696005E-3</v>
      </c>
      <c r="I35" s="7">
        <v>3617640</v>
      </c>
      <c r="J35" s="8">
        <f t="shared" si="0"/>
        <v>30058.592375366574</v>
      </c>
      <c r="L35" s="5" t="s">
        <v>414</v>
      </c>
    </row>
    <row r="36" spans="1:12" s="5" customFormat="1" ht="10.5" x14ac:dyDescent="0.25">
      <c r="A36" s="5" t="s">
        <v>88</v>
      </c>
      <c r="B36" s="5" t="s">
        <v>253</v>
      </c>
      <c r="C36" s="5" t="s">
        <v>254</v>
      </c>
      <c r="D36" s="5" t="s">
        <v>161</v>
      </c>
      <c r="E36" s="5" t="s">
        <v>2</v>
      </c>
      <c r="F36" s="5" t="s">
        <v>366</v>
      </c>
      <c r="G36" s="5" t="s">
        <v>367</v>
      </c>
      <c r="H36" s="6">
        <v>1.4662756598240471E-3</v>
      </c>
      <c r="I36" s="7">
        <v>3617640</v>
      </c>
      <c r="J36" s="8">
        <f t="shared" si="0"/>
        <v>5304.4574780058656</v>
      </c>
      <c r="L36" s="5" t="s">
        <v>414</v>
      </c>
    </row>
    <row r="37" spans="1:12" s="5" customFormat="1" ht="10.5" x14ac:dyDescent="0.25">
      <c r="A37" s="5" t="s">
        <v>86</v>
      </c>
      <c r="B37" s="5" t="s">
        <v>253</v>
      </c>
      <c r="C37" s="5" t="s">
        <v>254</v>
      </c>
      <c r="D37" s="5" t="s">
        <v>161</v>
      </c>
      <c r="E37" s="5" t="s">
        <v>2</v>
      </c>
      <c r="F37" s="5" t="s">
        <v>366</v>
      </c>
      <c r="G37" s="5" t="s">
        <v>367</v>
      </c>
      <c r="H37" s="6">
        <v>2.4437927663734121E-4</v>
      </c>
      <c r="I37" s="7">
        <v>3617640</v>
      </c>
      <c r="J37" s="8">
        <f t="shared" si="0"/>
        <v>884.07624633431101</v>
      </c>
      <c r="L37" s="5" t="s">
        <v>414</v>
      </c>
    </row>
    <row r="38" spans="1:12" s="5" customFormat="1" ht="10.5" x14ac:dyDescent="0.25">
      <c r="A38" s="5" t="s">
        <v>81</v>
      </c>
      <c r="B38" s="5" t="s">
        <v>255</v>
      </c>
      <c r="C38" s="5" t="s">
        <v>256</v>
      </c>
      <c r="D38" s="5" t="s">
        <v>161</v>
      </c>
      <c r="E38" s="5" t="s">
        <v>2</v>
      </c>
      <c r="F38" s="5" t="s">
        <v>368</v>
      </c>
      <c r="G38" s="5" t="s">
        <v>369</v>
      </c>
      <c r="H38" s="6">
        <v>2.443792766373412E-3</v>
      </c>
      <c r="I38" s="7">
        <v>3617640</v>
      </c>
      <c r="J38" s="8">
        <f t="shared" si="0"/>
        <v>8840.7624633431096</v>
      </c>
      <c r="L38" s="5" t="s">
        <v>414</v>
      </c>
    </row>
    <row r="39" spans="1:12" s="5" customFormat="1" ht="10.5" x14ac:dyDescent="0.25">
      <c r="A39" s="5" t="s">
        <v>80</v>
      </c>
      <c r="B39" s="5" t="s">
        <v>257</v>
      </c>
      <c r="C39" s="5" t="s">
        <v>258</v>
      </c>
      <c r="D39" s="5" t="s">
        <v>161</v>
      </c>
      <c r="E39" s="5" t="s">
        <v>2</v>
      </c>
      <c r="F39" s="5" t="s">
        <v>370</v>
      </c>
      <c r="G39" s="5" t="s">
        <v>371</v>
      </c>
      <c r="H39" s="6">
        <v>9.7751710654936483E-4</v>
      </c>
      <c r="I39" s="7">
        <v>3617640</v>
      </c>
      <c r="J39" s="8">
        <f t="shared" si="0"/>
        <v>3536.304985337244</v>
      </c>
      <c r="L39" s="5" t="s">
        <v>414</v>
      </c>
    </row>
    <row r="40" spans="1:12" s="5" customFormat="1" ht="10.5" x14ac:dyDescent="0.25">
      <c r="A40" s="5" t="s">
        <v>78</v>
      </c>
      <c r="B40" s="5" t="s">
        <v>259</v>
      </c>
      <c r="C40" s="5" t="s">
        <v>260</v>
      </c>
      <c r="D40" s="5" t="s">
        <v>161</v>
      </c>
      <c r="E40" s="5" t="s">
        <v>2</v>
      </c>
      <c r="F40" s="5" t="s">
        <v>342</v>
      </c>
      <c r="G40" s="5" t="s">
        <v>343</v>
      </c>
      <c r="H40" s="6">
        <v>4.8875855327468239E-3</v>
      </c>
      <c r="I40" s="7">
        <v>3617640</v>
      </c>
      <c r="J40" s="8">
        <f t="shared" si="0"/>
        <v>17681.524926686219</v>
      </c>
      <c r="L40" s="5" t="s">
        <v>414</v>
      </c>
    </row>
    <row r="41" spans="1:12" s="5" customFormat="1" ht="10.5" x14ac:dyDescent="0.25">
      <c r="A41" s="5" t="s">
        <v>68</v>
      </c>
      <c r="B41" s="5" t="s">
        <v>261</v>
      </c>
      <c r="C41" s="5" t="s">
        <v>262</v>
      </c>
      <c r="D41" s="5" t="s">
        <v>161</v>
      </c>
      <c r="E41" s="5" t="s">
        <v>2</v>
      </c>
      <c r="F41" s="5" t="s">
        <v>372</v>
      </c>
      <c r="G41" s="5" t="s">
        <v>373</v>
      </c>
      <c r="H41" s="6">
        <v>1.4662756598240471E-3</v>
      </c>
      <c r="I41" s="7">
        <v>3617640</v>
      </c>
      <c r="J41" s="8">
        <f t="shared" si="0"/>
        <v>5304.4574780058656</v>
      </c>
      <c r="L41" s="5" t="s">
        <v>414</v>
      </c>
    </row>
    <row r="42" spans="1:12" s="5" customFormat="1" ht="10.5" x14ac:dyDescent="0.25">
      <c r="A42" s="5" t="s">
        <v>66</v>
      </c>
      <c r="B42" s="5" t="s">
        <v>263</v>
      </c>
      <c r="C42" s="5" t="s">
        <v>264</v>
      </c>
      <c r="D42" s="5" t="s">
        <v>161</v>
      </c>
      <c r="E42" s="5" t="s">
        <v>2</v>
      </c>
      <c r="F42" s="5" t="s">
        <v>374</v>
      </c>
      <c r="G42" s="5" t="s">
        <v>375</v>
      </c>
      <c r="H42" s="6">
        <v>2.4437927663734121E-4</v>
      </c>
      <c r="I42" s="7">
        <v>3617640</v>
      </c>
      <c r="J42" s="8">
        <f t="shared" si="0"/>
        <v>884.07624633431101</v>
      </c>
      <c r="L42" s="5" t="s">
        <v>414</v>
      </c>
    </row>
    <row r="43" spans="1:12" s="5" customFormat="1" ht="10.5" x14ac:dyDescent="0.25">
      <c r="A43" s="5" t="s">
        <v>65</v>
      </c>
      <c r="B43" s="5" t="s">
        <v>265</v>
      </c>
      <c r="C43" s="5" t="s">
        <v>266</v>
      </c>
      <c r="D43" s="5" t="s">
        <v>161</v>
      </c>
      <c r="E43" s="5" t="s">
        <v>2</v>
      </c>
      <c r="F43" s="5" t="s">
        <v>376</v>
      </c>
      <c r="G43" s="5" t="s">
        <v>377</v>
      </c>
      <c r="H43" s="6">
        <v>9.7751710654936483E-4</v>
      </c>
      <c r="I43" s="7">
        <v>3617640</v>
      </c>
      <c r="J43" s="8">
        <f t="shared" si="0"/>
        <v>3536.304985337244</v>
      </c>
      <c r="L43" s="5" t="s">
        <v>414</v>
      </c>
    </row>
    <row r="44" spans="1:12" s="5" customFormat="1" ht="10.5" x14ac:dyDescent="0.25">
      <c r="A44" s="5" t="s">
        <v>63</v>
      </c>
      <c r="B44" s="5" t="s">
        <v>267</v>
      </c>
      <c r="C44" s="5" t="s">
        <v>268</v>
      </c>
      <c r="D44" s="5" t="s">
        <v>161</v>
      </c>
      <c r="E44" s="5" t="s">
        <v>2</v>
      </c>
      <c r="F44" s="5">
        <v>0</v>
      </c>
      <c r="G44" s="5">
        <v>0</v>
      </c>
      <c r="H44" s="6">
        <v>2.3460410557184754E-2</v>
      </c>
      <c r="I44" s="7">
        <v>3617640</v>
      </c>
      <c r="J44" s="8">
        <f t="shared" si="0"/>
        <v>84871.31964809385</v>
      </c>
      <c r="L44" s="5" t="s">
        <v>414</v>
      </c>
    </row>
    <row r="45" spans="1:12" s="5" customFormat="1" ht="10.5" x14ac:dyDescent="0.25">
      <c r="A45" s="5" t="s">
        <v>59</v>
      </c>
      <c r="B45" s="5" t="s">
        <v>269</v>
      </c>
      <c r="C45" s="5" t="s">
        <v>270</v>
      </c>
      <c r="D45" s="5" t="s">
        <v>161</v>
      </c>
      <c r="E45" s="5" t="s">
        <v>2</v>
      </c>
      <c r="F45" s="5" t="s">
        <v>378</v>
      </c>
      <c r="G45" s="5" t="s">
        <v>379</v>
      </c>
      <c r="H45" s="6">
        <v>2.4437927663734121E-4</v>
      </c>
      <c r="I45" s="7">
        <v>3617640</v>
      </c>
      <c r="J45" s="8">
        <f t="shared" si="0"/>
        <v>884.07624633431101</v>
      </c>
      <c r="L45" s="5" t="s">
        <v>414</v>
      </c>
    </row>
    <row r="46" spans="1:12" s="5" customFormat="1" ht="10.5" x14ac:dyDescent="0.25">
      <c r="A46" s="5" t="s">
        <v>58</v>
      </c>
      <c r="B46" s="5" t="s">
        <v>271</v>
      </c>
      <c r="C46" s="5" t="s">
        <v>272</v>
      </c>
      <c r="D46" s="5" t="s">
        <v>161</v>
      </c>
      <c r="E46" s="5" t="s">
        <v>2</v>
      </c>
      <c r="F46" s="5" t="s">
        <v>380</v>
      </c>
      <c r="G46" s="5" t="s">
        <v>381</v>
      </c>
      <c r="H46" s="6">
        <v>1.9550342130987297E-3</v>
      </c>
      <c r="I46" s="7">
        <v>3617640</v>
      </c>
      <c r="J46" s="8">
        <f t="shared" si="0"/>
        <v>7072.6099706744881</v>
      </c>
      <c r="L46" s="5" t="s">
        <v>414</v>
      </c>
    </row>
    <row r="47" spans="1:12" s="5" customFormat="1" ht="10.5" x14ac:dyDescent="0.25">
      <c r="A47" s="5" t="s">
        <v>56</v>
      </c>
      <c r="B47" s="5" t="s">
        <v>273</v>
      </c>
      <c r="C47" s="5" t="s">
        <v>274</v>
      </c>
      <c r="D47" s="5" t="s">
        <v>161</v>
      </c>
      <c r="E47" s="5" t="s">
        <v>2</v>
      </c>
      <c r="F47" s="5" t="s">
        <v>382</v>
      </c>
      <c r="G47" s="5" t="s">
        <v>383</v>
      </c>
      <c r="H47" s="6">
        <v>1.7106549364613885E-3</v>
      </c>
      <c r="I47" s="7">
        <v>3617640</v>
      </c>
      <c r="J47" s="8">
        <f t="shared" si="0"/>
        <v>6188.5337243401773</v>
      </c>
      <c r="L47" s="5" t="s">
        <v>414</v>
      </c>
    </row>
    <row r="48" spans="1:12" s="5" customFormat="1" ht="10.5" x14ac:dyDescent="0.25">
      <c r="A48" s="5" t="s">
        <v>55</v>
      </c>
      <c r="B48" s="5" t="s">
        <v>275</v>
      </c>
      <c r="C48" s="5" t="s">
        <v>276</v>
      </c>
      <c r="D48" s="5" t="s">
        <v>161</v>
      </c>
      <c r="E48" s="5" t="s">
        <v>2</v>
      </c>
      <c r="F48" s="5" t="s">
        <v>382</v>
      </c>
      <c r="G48" s="5" t="s">
        <v>383</v>
      </c>
      <c r="H48" s="6">
        <v>5.8651026392961885E-3</v>
      </c>
      <c r="I48" s="7">
        <v>3617640</v>
      </c>
      <c r="J48" s="8">
        <f t="shared" si="0"/>
        <v>21217.829912023462</v>
      </c>
      <c r="L48" s="5" t="s">
        <v>414</v>
      </c>
    </row>
    <row r="49" spans="1:12" s="5" customFormat="1" ht="10.5" x14ac:dyDescent="0.25">
      <c r="A49" s="5" t="s">
        <v>54</v>
      </c>
      <c r="B49" s="5" t="s">
        <v>476</v>
      </c>
      <c r="C49" s="5" t="s">
        <v>475</v>
      </c>
      <c r="D49" s="5" t="s">
        <v>161</v>
      </c>
      <c r="E49" s="5" t="s">
        <v>2</v>
      </c>
      <c r="F49" s="5" t="s">
        <v>321</v>
      </c>
      <c r="G49" s="5" t="s">
        <v>322</v>
      </c>
      <c r="H49" s="6">
        <v>8.3088954056696005E-3</v>
      </c>
      <c r="I49" s="7">
        <v>3617640</v>
      </c>
      <c r="J49" s="8">
        <f t="shared" si="0"/>
        <v>30058.592375366574</v>
      </c>
      <c r="L49" s="5" t="s">
        <v>414</v>
      </c>
    </row>
    <row r="50" spans="1:12" s="5" customFormat="1" ht="10.5" x14ac:dyDescent="0.25">
      <c r="A50" s="5" t="s">
        <v>53</v>
      </c>
      <c r="B50" s="5" t="s">
        <v>277</v>
      </c>
      <c r="C50" s="5" t="s">
        <v>278</v>
      </c>
      <c r="D50" s="5" t="s">
        <v>161</v>
      </c>
      <c r="E50" s="5" t="s">
        <v>2</v>
      </c>
      <c r="F50" s="5" t="s">
        <v>340</v>
      </c>
      <c r="G50" s="5" t="s">
        <v>341</v>
      </c>
      <c r="H50" s="6">
        <v>4.3988269794721412E-3</v>
      </c>
      <c r="I50" s="7">
        <v>3617640</v>
      </c>
      <c r="J50" s="8">
        <f t="shared" si="0"/>
        <v>15913.372434017598</v>
      </c>
      <c r="L50" s="5" t="s">
        <v>414</v>
      </c>
    </row>
    <row r="51" spans="1:12" s="5" customFormat="1" ht="10.5" x14ac:dyDescent="0.25">
      <c r="A51" s="5" t="s">
        <v>52</v>
      </c>
      <c r="B51" s="5" t="s">
        <v>279</v>
      </c>
      <c r="C51" s="5" t="s">
        <v>280</v>
      </c>
      <c r="D51" s="5" t="s">
        <v>161</v>
      </c>
      <c r="E51" s="5" t="s">
        <v>2</v>
      </c>
      <c r="F51" s="5" t="s">
        <v>384</v>
      </c>
      <c r="G51" s="5" t="s">
        <v>385</v>
      </c>
      <c r="H51" s="6">
        <v>2.4437927663734121E-4</v>
      </c>
      <c r="I51" s="7">
        <v>3617640</v>
      </c>
      <c r="J51" s="8">
        <f t="shared" si="0"/>
        <v>884.07624633431101</v>
      </c>
      <c r="L51" s="5" t="s">
        <v>414</v>
      </c>
    </row>
    <row r="52" spans="1:12" s="5" customFormat="1" ht="10.5" x14ac:dyDescent="0.25">
      <c r="A52" s="5" t="s">
        <v>51</v>
      </c>
      <c r="B52" s="5" t="s">
        <v>281</v>
      </c>
      <c r="C52" s="5" t="s">
        <v>282</v>
      </c>
      <c r="D52" s="5" t="s">
        <v>161</v>
      </c>
      <c r="E52" s="5" t="s">
        <v>2</v>
      </c>
      <c r="F52" s="5" t="s">
        <v>350</v>
      </c>
      <c r="G52" s="5" t="s">
        <v>351</v>
      </c>
      <c r="H52" s="6">
        <v>9.7751710654936483E-4</v>
      </c>
      <c r="I52" s="7">
        <v>3617640</v>
      </c>
      <c r="J52" s="8">
        <f t="shared" si="0"/>
        <v>3536.304985337244</v>
      </c>
      <c r="L52" s="5" t="s">
        <v>414</v>
      </c>
    </row>
    <row r="53" spans="1:12" s="5" customFormat="1" ht="10.5" x14ac:dyDescent="0.25">
      <c r="A53" s="5" t="s">
        <v>50</v>
      </c>
      <c r="B53" s="5" t="s">
        <v>283</v>
      </c>
      <c r="C53" s="5" t="s">
        <v>284</v>
      </c>
      <c r="D53" s="5" t="s">
        <v>161</v>
      </c>
      <c r="E53" s="5" t="s">
        <v>2</v>
      </c>
      <c r="F53" s="5" t="s">
        <v>386</v>
      </c>
      <c r="G53" s="5" t="s">
        <v>387</v>
      </c>
      <c r="H53" s="6">
        <v>4.740957966764419E-2</v>
      </c>
      <c r="I53" s="7">
        <v>3617640</v>
      </c>
      <c r="J53" s="8">
        <f t="shared" si="0"/>
        <v>171510.79178885632</v>
      </c>
      <c r="L53" s="5" t="s">
        <v>414</v>
      </c>
    </row>
    <row r="54" spans="1:12" s="5" customFormat="1" ht="10.5" x14ac:dyDescent="0.25">
      <c r="A54" s="5" t="s">
        <v>49</v>
      </c>
      <c r="B54" s="5" t="s">
        <v>476</v>
      </c>
      <c r="C54" s="5" t="s">
        <v>475</v>
      </c>
      <c r="D54" s="5" t="s">
        <v>161</v>
      </c>
      <c r="E54" s="5" t="s">
        <v>2</v>
      </c>
      <c r="F54" s="5" t="s">
        <v>321</v>
      </c>
      <c r="G54" s="5" t="s">
        <v>322</v>
      </c>
      <c r="H54" s="6">
        <v>9.7751710654936483E-4</v>
      </c>
      <c r="I54" s="7">
        <v>3617640</v>
      </c>
      <c r="J54" s="8">
        <f t="shared" si="0"/>
        <v>3536.304985337244</v>
      </c>
      <c r="L54" s="5" t="s">
        <v>414</v>
      </c>
    </row>
    <row r="55" spans="1:12" s="5" customFormat="1" ht="10.5" x14ac:dyDescent="0.25">
      <c r="A55" s="5" t="s">
        <v>48</v>
      </c>
      <c r="B55" s="5" t="s">
        <v>285</v>
      </c>
      <c r="C55" s="5" t="s">
        <v>485</v>
      </c>
      <c r="D55" s="5" t="s">
        <v>161</v>
      </c>
      <c r="E55" s="5" t="s">
        <v>2</v>
      </c>
      <c r="F55" s="5" t="s">
        <v>325</v>
      </c>
      <c r="G55" s="5" t="s">
        <v>388</v>
      </c>
      <c r="H55" s="6">
        <v>2.4437927663734121E-4</v>
      </c>
      <c r="I55" s="7">
        <v>3617640</v>
      </c>
      <c r="J55" s="8">
        <f t="shared" si="0"/>
        <v>884.07624633431101</v>
      </c>
      <c r="L55" s="5" t="s">
        <v>414</v>
      </c>
    </row>
    <row r="56" spans="1:12" s="5" customFormat="1" ht="10.5" x14ac:dyDescent="0.25">
      <c r="A56" s="5" t="s">
        <v>47</v>
      </c>
      <c r="B56" s="5" t="s">
        <v>287</v>
      </c>
      <c r="C56" s="5" t="s">
        <v>288</v>
      </c>
      <c r="D56" s="5" t="s">
        <v>161</v>
      </c>
      <c r="E56" s="5" t="s">
        <v>2</v>
      </c>
      <c r="F56" s="5" t="s">
        <v>389</v>
      </c>
      <c r="G56" s="5" t="s">
        <v>390</v>
      </c>
      <c r="H56" s="6">
        <v>1.2218963831867059E-2</v>
      </c>
      <c r="I56" s="7">
        <v>3617640</v>
      </c>
      <c r="J56" s="8">
        <f t="shared" si="0"/>
        <v>44203.81231671555</v>
      </c>
      <c r="L56" s="5" t="s">
        <v>414</v>
      </c>
    </row>
    <row r="57" spans="1:12" s="5" customFormat="1" ht="10.5" x14ac:dyDescent="0.25">
      <c r="A57" s="5" t="s">
        <v>46</v>
      </c>
      <c r="B57" s="5" t="s">
        <v>289</v>
      </c>
      <c r="C57" s="5" t="s">
        <v>290</v>
      </c>
      <c r="D57" s="5" t="s">
        <v>161</v>
      </c>
      <c r="E57" s="5" t="s">
        <v>2</v>
      </c>
      <c r="F57" s="5" t="s">
        <v>391</v>
      </c>
      <c r="G57" s="5" t="s">
        <v>392</v>
      </c>
      <c r="H57" s="6">
        <v>6.5738025415444781E-2</v>
      </c>
      <c r="I57" s="7">
        <v>3617640</v>
      </c>
      <c r="J57" s="8">
        <f t="shared" si="0"/>
        <v>237816.51026392967</v>
      </c>
      <c r="L57" s="5" t="s">
        <v>414</v>
      </c>
    </row>
    <row r="58" spans="1:12" s="5" customFormat="1" ht="10.5" x14ac:dyDescent="0.25">
      <c r="A58" s="5" t="s">
        <v>41</v>
      </c>
      <c r="B58" s="5" t="s">
        <v>291</v>
      </c>
      <c r="C58" s="5" t="s">
        <v>292</v>
      </c>
      <c r="D58" s="5" t="s">
        <v>161</v>
      </c>
      <c r="E58" s="5" t="s">
        <v>2</v>
      </c>
      <c r="F58" s="5" t="s">
        <v>374</v>
      </c>
      <c r="G58" s="5" t="s">
        <v>375</v>
      </c>
      <c r="H58" s="6">
        <v>2.4437927663734121E-4</v>
      </c>
      <c r="I58" s="7">
        <v>3617640</v>
      </c>
      <c r="J58" s="8">
        <f t="shared" si="0"/>
        <v>884.07624633431101</v>
      </c>
      <c r="L58" s="5" t="s">
        <v>414</v>
      </c>
    </row>
    <row r="59" spans="1:12" s="5" customFormat="1" ht="10.5" x14ac:dyDescent="0.25">
      <c r="A59" s="5" t="s">
        <v>40</v>
      </c>
      <c r="B59" s="5" t="s">
        <v>293</v>
      </c>
      <c r="C59" s="5" t="s">
        <v>294</v>
      </c>
      <c r="D59" s="5" t="s">
        <v>161</v>
      </c>
      <c r="E59" s="5" t="s">
        <v>2</v>
      </c>
      <c r="F59" s="5" t="s">
        <v>393</v>
      </c>
      <c r="G59" s="5" t="s">
        <v>394</v>
      </c>
      <c r="H59" s="6">
        <v>2.4437927663734121E-4</v>
      </c>
      <c r="I59" s="7">
        <v>3617640</v>
      </c>
      <c r="J59" s="8">
        <f t="shared" si="0"/>
        <v>884.07624633431101</v>
      </c>
      <c r="L59" s="5" t="s">
        <v>414</v>
      </c>
    </row>
    <row r="60" spans="1:12" s="5" customFormat="1" ht="10.5" x14ac:dyDescent="0.25">
      <c r="A60" s="5" t="s">
        <v>39</v>
      </c>
      <c r="B60" s="5" t="s">
        <v>295</v>
      </c>
      <c r="C60" s="5" t="s">
        <v>296</v>
      </c>
      <c r="D60" s="5" t="s">
        <v>161</v>
      </c>
      <c r="E60" s="5" t="s">
        <v>2</v>
      </c>
      <c r="F60" s="5" t="s">
        <v>395</v>
      </c>
      <c r="G60" s="5" t="s">
        <v>396</v>
      </c>
      <c r="H60" s="6">
        <v>1.3929618768328447E-2</v>
      </c>
      <c r="I60" s="7">
        <v>3617640</v>
      </c>
      <c r="J60" s="8">
        <f t="shared" si="0"/>
        <v>50392.346041055724</v>
      </c>
      <c r="L60" s="5" t="s">
        <v>414</v>
      </c>
    </row>
    <row r="61" spans="1:12" s="5" customFormat="1" ht="10.5" x14ac:dyDescent="0.25">
      <c r="A61" s="5" t="s">
        <v>38</v>
      </c>
      <c r="B61" s="5" t="s">
        <v>297</v>
      </c>
      <c r="C61" s="5" t="s">
        <v>298</v>
      </c>
      <c r="D61" s="5" t="s">
        <v>161</v>
      </c>
      <c r="E61" s="5" t="s">
        <v>2</v>
      </c>
      <c r="F61" s="5" t="s">
        <v>397</v>
      </c>
      <c r="G61" s="5" t="s">
        <v>398</v>
      </c>
      <c r="H61" s="6">
        <v>7.3313782991202357E-4</v>
      </c>
      <c r="I61" s="7">
        <v>3617640</v>
      </c>
      <c r="J61" s="8">
        <f t="shared" si="0"/>
        <v>2652.2287390029328</v>
      </c>
      <c r="L61" s="5" t="s">
        <v>414</v>
      </c>
    </row>
    <row r="62" spans="1:12" s="5" customFormat="1" ht="10.5" x14ac:dyDescent="0.25">
      <c r="A62" s="5" t="s">
        <v>34</v>
      </c>
      <c r="B62" s="5" t="s">
        <v>299</v>
      </c>
      <c r="C62" s="5" t="s">
        <v>300</v>
      </c>
      <c r="D62" s="5" t="s">
        <v>161</v>
      </c>
      <c r="E62" s="5" t="s">
        <v>2</v>
      </c>
      <c r="F62" s="5" t="s">
        <v>374</v>
      </c>
      <c r="G62" s="5" t="s">
        <v>375</v>
      </c>
      <c r="H62" s="6">
        <v>2.4437927663734121E-4</v>
      </c>
      <c r="I62" s="7">
        <v>3617640</v>
      </c>
      <c r="J62" s="8">
        <f t="shared" si="0"/>
        <v>884.07624633431101</v>
      </c>
      <c r="L62" s="5" t="s">
        <v>414</v>
      </c>
    </row>
    <row r="63" spans="1:12" s="5" customFormat="1" ht="10.5" x14ac:dyDescent="0.25">
      <c r="A63" s="5" t="s">
        <v>32</v>
      </c>
      <c r="B63" s="5" t="s">
        <v>301</v>
      </c>
      <c r="C63" s="5" t="s">
        <v>302</v>
      </c>
      <c r="D63" s="5" t="s">
        <v>161</v>
      </c>
      <c r="E63" s="5" t="s">
        <v>2</v>
      </c>
      <c r="F63" s="5" t="s">
        <v>399</v>
      </c>
      <c r="G63" s="5" t="s">
        <v>400</v>
      </c>
      <c r="H63" s="6">
        <v>3.9833822091886607E-2</v>
      </c>
      <c r="I63" s="7">
        <v>3617640</v>
      </c>
      <c r="J63" s="8">
        <f t="shared" si="0"/>
        <v>144104.42815249268</v>
      </c>
      <c r="L63" s="5" t="s">
        <v>414</v>
      </c>
    </row>
    <row r="64" spans="1:12" s="5" customFormat="1" ht="10.5" x14ac:dyDescent="0.25">
      <c r="A64" s="5" t="s">
        <v>31</v>
      </c>
      <c r="B64" s="5" t="s">
        <v>303</v>
      </c>
      <c r="C64" s="5" t="s">
        <v>304</v>
      </c>
      <c r="D64" s="5" t="s">
        <v>161</v>
      </c>
      <c r="E64" s="5" t="s">
        <v>2</v>
      </c>
      <c r="F64" s="5" t="s">
        <v>401</v>
      </c>
      <c r="G64" s="5" t="s">
        <v>402</v>
      </c>
      <c r="H64" s="6">
        <v>2.4437927663734121E-4</v>
      </c>
      <c r="I64" s="7">
        <v>3617640</v>
      </c>
      <c r="J64" s="8">
        <f t="shared" si="0"/>
        <v>884.07624633431101</v>
      </c>
      <c r="L64" s="5" t="s">
        <v>414</v>
      </c>
    </row>
    <row r="65" spans="1:12" s="5" customFormat="1" ht="10.5" x14ac:dyDescent="0.25">
      <c r="A65" s="5" t="s">
        <v>30</v>
      </c>
      <c r="B65" s="5" t="s">
        <v>305</v>
      </c>
      <c r="C65" s="5" t="s">
        <v>306</v>
      </c>
      <c r="D65" s="5" t="s">
        <v>161</v>
      </c>
      <c r="E65" s="5" t="s">
        <v>2</v>
      </c>
      <c r="F65" s="5" t="s">
        <v>378</v>
      </c>
      <c r="G65" s="5" t="s">
        <v>379</v>
      </c>
      <c r="H65" s="6">
        <v>1.4662756598240471E-3</v>
      </c>
      <c r="I65" s="7">
        <v>3617640</v>
      </c>
      <c r="J65" s="8">
        <f t="shared" si="0"/>
        <v>5304.4574780058656</v>
      </c>
      <c r="L65" s="5" t="s">
        <v>414</v>
      </c>
    </row>
    <row r="66" spans="1:12" s="5" customFormat="1" ht="10.5" x14ac:dyDescent="0.25">
      <c r="A66" s="5" t="s">
        <v>26</v>
      </c>
      <c r="B66" s="5" t="s">
        <v>307</v>
      </c>
      <c r="C66" s="5" t="s">
        <v>308</v>
      </c>
      <c r="D66" s="5" t="s">
        <v>161</v>
      </c>
      <c r="E66" s="5" t="s">
        <v>2</v>
      </c>
      <c r="F66" s="5" t="s">
        <v>403</v>
      </c>
      <c r="G66" s="5" t="s">
        <v>404</v>
      </c>
      <c r="H66" s="6">
        <v>9.7751710654936483E-4</v>
      </c>
      <c r="I66" s="7">
        <v>3617640</v>
      </c>
      <c r="J66" s="8">
        <f t="shared" si="0"/>
        <v>3536.304985337244</v>
      </c>
      <c r="L66" s="5" t="s">
        <v>414</v>
      </c>
    </row>
    <row r="67" spans="1:12" s="5" customFormat="1" ht="9" customHeight="1" x14ac:dyDescent="0.25">
      <c r="A67" s="5" t="s">
        <v>21</v>
      </c>
      <c r="B67" s="5" t="s">
        <v>309</v>
      </c>
      <c r="C67" s="5" t="s">
        <v>310</v>
      </c>
      <c r="D67" s="5" t="s">
        <v>161</v>
      </c>
      <c r="E67" s="5" t="s">
        <v>2</v>
      </c>
      <c r="F67" s="5" t="s">
        <v>321</v>
      </c>
      <c r="G67" s="5" t="s">
        <v>322</v>
      </c>
      <c r="H67" s="6">
        <v>2.4437927663734121E-4</v>
      </c>
      <c r="I67" s="7">
        <v>3617640</v>
      </c>
      <c r="J67" s="8">
        <f t="shared" si="0"/>
        <v>884.07624633431101</v>
      </c>
      <c r="L67" s="5" t="s">
        <v>414</v>
      </c>
    </row>
    <row r="68" spans="1:12" s="5" customFormat="1" ht="10.5" x14ac:dyDescent="0.25">
      <c r="A68" s="5" t="s">
        <v>18</v>
      </c>
      <c r="B68" s="5" t="s">
        <v>311</v>
      </c>
      <c r="C68" s="5" t="s">
        <v>312</v>
      </c>
      <c r="D68" s="5" t="s">
        <v>161</v>
      </c>
      <c r="E68" s="5" t="s">
        <v>2</v>
      </c>
      <c r="F68" s="5" t="s">
        <v>405</v>
      </c>
      <c r="G68" s="5" t="s">
        <v>406</v>
      </c>
      <c r="H68" s="6">
        <v>1.9550342130987297E-3</v>
      </c>
      <c r="I68" s="7">
        <v>3617640</v>
      </c>
      <c r="J68" s="8">
        <f t="shared" ref="J68" si="1">+I68*H68</f>
        <v>7072.6099706744881</v>
      </c>
      <c r="L68" s="5" t="s">
        <v>414</v>
      </c>
    </row>
  </sheetData>
  <autoFilter ref="A2:L68" xr:uid="{5C9152EC-8F88-4D47-B9B6-DCC2664EC057}"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12D1-F48B-4EE7-AB96-ADEC29FBA2AF}">
  <dimension ref="A1:L68"/>
  <sheetViews>
    <sheetView workbookViewId="0">
      <selection sqref="A1:XFD1048576"/>
    </sheetView>
  </sheetViews>
  <sheetFormatPr baseColWidth="10" defaultRowHeight="14.5" x14ac:dyDescent="0.35"/>
  <cols>
    <col min="1" max="1" width="19.54296875" bestFit="1" customWidth="1"/>
    <col min="3" max="3" width="37.453125" bestFit="1" customWidth="1"/>
    <col min="6" max="6" width="21.7265625" bestFit="1" customWidth="1"/>
    <col min="7" max="7" width="26.81640625" bestFit="1" customWidth="1"/>
    <col min="10" max="10" width="11.81640625" bestFit="1" customWidth="1"/>
    <col min="12" max="12" width="26.81640625" bestFit="1" customWidth="1"/>
  </cols>
  <sheetData>
    <row r="1" spans="1:12" x14ac:dyDescent="0.35">
      <c r="J1" s="9">
        <f>SUM(J3:J68)</f>
        <v>12359336</v>
      </c>
    </row>
    <row r="2" spans="1:12" x14ac:dyDescent="0.35">
      <c r="A2" s="2" t="s">
        <v>234</v>
      </c>
      <c r="B2" s="2" t="s">
        <v>193</v>
      </c>
      <c r="C2" s="2" t="s">
        <v>194</v>
      </c>
      <c r="D2" s="2" t="s">
        <v>195</v>
      </c>
      <c r="E2" s="2" t="s">
        <v>12</v>
      </c>
      <c r="F2" s="2" t="s">
        <v>196</v>
      </c>
      <c r="G2" s="2" t="s">
        <v>197</v>
      </c>
      <c r="H2" s="3" t="s">
        <v>198</v>
      </c>
      <c r="I2" s="4" t="s">
        <v>199</v>
      </c>
      <c r="J2" s="2" t="s">
        <v>200</v>
      </c>
      <c r="K2" s="2" t="s">
        <v>201</v>
      </c>
      <c r="L2" s="2" t="s">
        <v>409</v>
      </c>
    </row>
    <row r="3" spans="1:12" s="5" customFormat="1" ht="10.5" x14ac:dyDescent="0.25">
      <c r="A3" s="5" t="s">
        <v>157</v>
      </c>
      <c r="B3" s="5" t="s">
        <v>204</v>
      </c>
      <c r="C3" s="5" t="s">
        <v>205</v>
      </c>
      <c r="D3" s="5" t="s">
        <v>163</v>
      </c>
      <c r="E3" s="5" t="s">
        <v>7</v>
      </c>
      <c r="F3" s="5" t="s">
        <v>315</v>
      </c>
      <c r="G3" s="5" t="s">
        <v>316</v>
      </c>
      <c r="H3" s="6">
        <v>0.21328996282527882</v>
      </c>
      <c r="I3" s="7">
        <v>5043116</v>
      </c>
      <c r="J3" s="8">
        <f t="shared" ref="J3:J66" si="0">ROUND(I3*H3,0)</f>
        <v>1075646</v>
      </c>
      <c r="L3" s="5" t="str">
        <f t="shared" ref="L3:L66" si="1">CONCATENATE("Auditoria Tecnica según Decreto"," ",D3," ", E3)</f>
        <v>Auditoria Tecnica según Decreto D082 AME-RAP</v>
      </c>
    </row>
    <row r="4" spans="1:12" s="5" customFormat="1" ht="10.5" x14ac:dyDescent="0.25">
      <c r="A4" s="5" t="s">
        <v>109</v>
      </c>
      <c r="B4" s="5" t="s">
        <v>237</v>
      </c>
      <c r="C4" s="5" t="s">
        <v>238</v>
      </c>
      <c r="D4" s="5" t="s">
        <v>163</v>
      </c>
      <c r="E4" s="5" t="s">
        <v>7</v>
      </c>
      <c r="F4" s="5" t="s">
        <v>352</v>
      </c>
      <c r="G4" s="5" t="s">
        <v>353</v>
      </c>
      <c r="H4" s="6">
        <v>0.78671003717472121</v>
      </c>
      <c r="I4" s="7">
        <v>5043116</v>
      </c>
      <c r="J4" s="8">
        <f t="shared" si="0"/>
        <v>3967470</v>
      </c>
      <c r="L4" s="5" t="str">
        <f t="shared" si="1"/>
        <v>Auditoria Tecnica según Decreto D082 AME-RAP</v>
      </c>
    </row>
    <row r="5" spans="1:12" s="5" customFormat="1" ht="10.5" x14ac:dyDescent="0.25">
      <c r="A5" s="5" t="s">
        <v>157</v>
      </c>
      <c r="B5" s="5" t="s">
        <v>204</v>
      </c>
      <c r="C5" s="5" t="s">
        <v>205</v>
      </c>
      <c r="D5" s="5" t="s">
        <v>163</v>
      </c>
      <c r="E5" s="5" t="s">
        <v>6</v>
      </c>
      <c r="F5" s="5" t="s">
        <v>315</v>
      </c>
      <c r="G5" s="5" t="s">
        <v>316</v>
      </c>
      <c r="H5" s="6">
        <v>0.35432348081512766</v>
      </c>
      <c r="I5" s="7">
        <v>3191027</v>
      </c>
      <c r="J5" s="8">
        <f t="shared" si="0"/>
        <v>1130656</v>
      </c>
      <c r="L5" s="5" t="str">
        <f t="shared" si="1"/>
        <v>Auditoria Tecnica según Decreto D082 LAG-AME</v>
      </c>
    </row>
    <row r="6" spans="1:12" s="5" customFormat="1" ht="10.5" x14ac:dyDescent="0.25">
      <c r="A6" s="5" t="s">
        <v>109</v>
      </c>
      <c r="B6" s="5" t="s">
        <v>237</v>
      </c>
      <c r="C6" s="5" t="s">
        <v>238</v>
      </c>
      <c r="D6" s="5" t="s">
        <v>163</v>
      </c>
      <c r="E6" s="5" t="s">
        <v>6</v>
      </c>
      <c r="F6" s="5" t="s">
        <v>352</v>
      </c>
      <c r="G6" s="5" t="s">
        <v>353</v>
      </c>
      <c r="H6" s="6">
        <v>0.63658894804479538</v>
      </c>
      <c r="I6" s="7">
        <v>3191027</v>
      </c>
      <c r="J6" s="8">
        <f t="shared" si="0"/>
        <v>2031373</v>
      </c>
      <c r="L6" s="5" t="str">
        <f t="shared" si="1"/>
        <v>Auditoria Tecnica según Decreto D082 LAG-AME</v>
      </c>
    </row>
    <row r="7" spans="1:12" s="5" customFormat="1" ht="10.5" x14ac:dyDescent="0.25">
      <c r="A7" s="5" t="s">
        <v>54</v>
      </c>
      <c r="B7" s="5" t="s">
        <v>476</v>
      </c>
      <c r="C7" s="5" t="s">
        <v>475</v>
      </c>
      <c r="D7" s="5" t="s">
        <v>163</v>
      </c>
      <c r="E7" s="5" t="s">
        <v>6</v>
      </c>
      <c r="F7" s="5" t="s">
        <v>321</v>
      </c>
      <c r="G7" s="5" t="s">
        <v>322</v>
      </c>
      <c r="H7" s="6">
        <v>8.6286029006792751E-3</v>
      </c>
      <c r="I7" s="7">
        <v>3191027</v>
      </c>
      <c r="J7" s="8">
        <f t="shared" si="0"/>
        <v>27534</v>
      </c>
      <c r="L7" s="5" t="str">
        <f t="shared" si="1"/>
        <v>Auditoria Tecnica según Decreto D082 LAG-AME</v>
      </c>
    </row>
    <row r="8" spans="1:12" s="5" customFormat="1" ht="10.5" x14ac:dyDescent="0.25">
      <c r="A8" s="5" t="s">
        <v>18</v>
      </c>
      <c r="B8" s="5" t="s">
        <v>311</v>
      </c>
      <c r="C8" s="5" t="s">
        <v>312</v>
      </c>
      <c r="D8" s="5" t="s">
        <v>163</v>
      </c>
      <c r="E8" s="5" t="s">
        <v>6</v>
      </c>
      <c r="F8" s="5" t="s">
        <v>405</v>
      </c>
      <c r="G8" s="5" t="s">
        <v>406</v>
      </c>
      <c r="H8" s="6">
        <v>4.5896823939783378E-4</v>
      </c>
      <c r="I8" s="7">
        <v>3191027</v>
      </c>
      <c r="J8" s="8">
        <f t="shared" si="0"/>
        <v>1465</v>
      </c>
      <c r="L8" s="5" t="str">
        <f t="shared" si="1"/>
        <v>Auditoria Tecnica según Decreto D082 LAG-AME</v>
      </c>
    </row>
    <row r="9" spans="1:12" s="5" customFormat="1" ht="10.5" x14ac:dyDescent="0.25">
      <c r="A9" s="5" t="s">
        <v>158</v>
      </c>
      <c r="B9" s="5" t="s">
        <v>202</v>
      </c>
      <c r="C9" s="5" t="s">
        <v>203</v>
      </c>
      <c r="D9" s="5" t="s">
        <v>161</v>
      </c>
      <c r="E9" s="5" t="s">
        <v>2</v>
      </c>
      <c r="F9" s="5" t="s">
        <v>313</v>
      </c>
      <c r="G9" s="5" t="s">
        <v>314</v>
      </c>
      <c r="H9" s="6">
        <v>1.2218963831867059E-2</v>
      </c>
      <c r="I9" s="7">
        <v>4125193</v>
      </c>
      <c r="J9" s="8">
        <f t="shared" si="0"/>
        <v>50406</v>
      </c>
      <c r="L9" s="5" t="str">
        <f t="shared" si="1"/>
        <v>Auditoria Tecnica según Decreto D201 PIC-NPM</v>
      </c>
    </row>
    <row r="10" spans="1:12" s="5" customFormat="1" ht="10.5" x14ac:dyDescent="0.25">
      <c r="A10" s="5" t="s">
        <v>157</v>
      </c>
      <c r="B10" s="5" t="s">
        <v>204</v>
      </c>
      <c r="C10" s="5" t="s">
        <v>205</v>
      </c>
      <c r="D10" s="5" t="s">
        <v>161</v>
      </c>
      <c r="E10" s="5" t="s">
        <v>2</v>
      </c>
      <c r="F10" s="5" t="s">
        <v>315</v>
      </c>
      <c r="G10" s="5" t="s">
        <v>316</v>
      </c>
      <c r="H10" s="6">
        <v>0.11021505376344087</v>
      </c>
      <c r="I10" s="7">
        <v>4125193</v>
      </c>
      <c r="J10" s="8">
        <f t="shared" si="0"/>
        <v>454658</v>
      </c>
      <c r="L10" s="5" t="str">
        <f t="shared" si="1"/>
        <v>Auditoria Tecnica según Decreto D201 PIC-NPM</v>
      </c>
    </row>
    <row r="11" spans="1:12" s="5" customFormat="1" ht="10.5" x14ac:dyDescent="0.25">
      <c r="A11" s="5" t="s">
        <v>155</v>
      </c>
      <c r="B11" s="5" t="s">
        <v>206</v>
      </c>
      <c r="C11" s="5" t="s">
        <v>207</v>
      </c>
      <c r="D11" s="5" t="s">
        <v>161</v>
      </c>
      <c r="E11" s="5" t="s">
        <v>2</v>
      </c>
      <c r="F11" s="5" t="s">
        <v>319</v>
      </c>
      <c r="G11" s="5" t="s">
        <v>320</v>
      </c>
      <c r="H11" s="6">
        <v>7.0869990224828941E-3</v>
      </c>
      <c r="I11" s="7">
        <v>4125193</v>
      </c>
      <c r="J11" s="8">
        <f t="shared" si="0"/>
        <v>29235</v>
      </c>
      <c r="L11" s="5" t="str">
        <f t="shared" si="1"/>
        <v>Auditoria Tecnica según Decreto D201 PIC-NPM</v>
      </c>
    </row>
    <row r="12" spans="1:12" s="5" customFormat="1" ht="10.5" x14ac:dyDescent="0.25">
      <c r="A12" s="5" t="s">
        <v>153</v>
      </c>
      <c r="B12" s="5" t="s">
        <v>476</v>
      </c>
      <c r="C12" s="5" t="s">
        <v>475</v>
      </c>
      <c r="D12" s="5" t="s">
        <v>161</v>
      </c>
      <c r="E12" s="5" t="s">
        <v>2</v>
      </c>
      <c r="F12" s="5" t="s">
        <v>321</v>
      </c>
      <c r="G12" s="5" t="s">
        <v>322</v>
      </c>
      <c r="H12" s="6">
        <v>7.3313782991202357E-4</v>
      </c>
      <c r="I12" s="7">
        <v>4125193</v>
      </c>
      <c r="J12" s="8">
        <f t="shared" si="0"/>
        <v>3024</v>
      </c>
      <c r="L12" s="5" t="str">
        <f t="shared" si="1"/>
        <v>Auditoria Tecnica según Decreto D201 PIC-NPM</v>
      </c>
    </row>
    <row r="13" spans="1:12" s="5" customFormat="1" ht="10.5" x14ac:dyDescent="0.25">
      <c r="A13" s="5" t="s">
        <v>152</v>
      </c>
      <c r="B13" s="5" t="s">
        <v>208</v>
      </c>
      <c r="C13" s="5" t="s">
        <v>209</v>
      </c>
      <c r="D13" s="5" t="s">
        <v>161</v>
      </c>
      <c r="E13" s="5" t="s">
        <v>2</v>
      </c>
      <c r="F13" s="5" t="s">
        <v>323</v>
      </c>
      <c r="G13" s="5" t="s">
        <v>324</v>
      </c>
      <c r="H13" s="6">
        <v>9.7751710654936483E-4</v>
      </c>
      <c r="I13" s="7">
        <v>4125193</v>
      </c>
      <c r="J13" s="8">
        <f t="shared" si="0"/>
        <v>4032</v>
      </c>
      <c r="L13" s="5" t="str">
        <f t="shared" si="1"/>
        <v>Auditoria Tecnica según Decreto D201 PIC-NPM</v>
      </c>
    </row>
    <row r="14" spans="1:12" s="5" customFormat="1" ht="10.5" x14ac:dyDescent="0.25">
      <c r="A14" s="5" t="s">
        <v>148</v>
      </c>
      <c r="B14" s="5" t="s">
        <v>210</v>
      </c>
      <c r="C14" s="5" t="s">
        <v>211</v>
      </c>
      <c r="D14" s="5" t="s">
        <v>161</v>
      </c>
      <c r="E14" s="5" t="s">
        <v>2</v>
      </c>
      <c r="F14" s="5" t="s">
        <v>326</v>
      </c>
      <c r="G14" s="5" t="s">
        <v>327</v>
      </c>
      <c r="H14" s="6">
        <v>8.0400782013685251E-2</v>
      </c>
      <c r="I14" s="7">
        <v>4125193</v>
      </c>
      <c r="J14" s="8">
        <f t="shared" si="0"/>
        <v>331669</v>
      </c>
      <c r="L14" s="5" t="str">
        <f t="shared" si="1"/>
        <v>Auditoria Tecnica según Decreto D201 PIC-NPM</v>
      </c>
    </row>
    <row r="15" spans="1:12" s="5" customFormat="1" ht="10.5" x14ac:dyDescent="0.25">
      <c r="A15" s="5" t="s">
        <v>145</v>
      </c>
      <c r="B15" s="5" t="s">
        <v>212</v>
      </c>
      <c r="C15" s="5" t="s">
        <v>213</v>
      </c>
      <c r="D15" s="5" t="s">
        <v>161</v>
      </c>
      <c r="E15" s="5" t="s">
        <v>2</v>
      </c>
      <c r="F15" s="5" t="s">
        <v>317</v>
      </c>
      <c r="G15" s="5" t="s">
        <v>318</v>
      </c>
      <c r="H15" s="6">
        <v>9.7751710654936483E-4</v>
      </c>
      <c r="I15" s="7">
        <v>4125193</v>
      </c>
      <c r="J15" s="8">
        <f t="shared" si="0"/>
        <v>4032</v>
      </c>
      <c r="L15" s="5" t="str">
        <f t="shared" si="1"/>
        <v>Auditoria Tecnica según Decreto D201 PIC-NPM</v>
      </c>
    </row>
    <row r="16" spans="1:12" s="5" customFormat="1" ht="10.5" x14ac:dyDescent="0.25">
      <c r="A16" s="5" t="s">
        <v>143</v>
      </c>
      <c r="B16" s="5" t="s">
        <v>214</v>
      </c>
      <c r="C16" s="5" t="s">
        <v>215</v>
      </c>
      <c r="D16" s="5" t="s">
        <v>161</v>
      </c>
      <c r="E16" s="5" t="s">
        <v>2</v>
      </c>
      <c r="F16" s="5" t="s">
        <v>328</v>
      </c>
      <c r="G16" s="5" t="s">
        <v>329</v>
      </c>
      <c r="H16" s="6">
        <v>8.260019550342132E-2</v>
      </c>
      <c r="I16" s="7">
        <v>4125193</v>
      </c>
      <c r="J16" s="8">
        <f t="shared" si="0"/>
        <v>340742</v>
      </c>
      <c r="L16" s="5" t="str">
        <f t="shared" si="1"/>
        <v>Auditoria Tecnica según Decreto D201 PIC-NPM</v>
      </c>
    </row>
    <row r="17" spans="1:12" s="5" customFormat="1" ht="10.5" x14ac:dyDescent="0.25">
      <c r="A17" s="5" t="s">
        <v>142</v>
      </c>
      <c r="B17" s="5" t="s">
        <v>216</v>
      </c>
      <c r="C17" s="5" t="s">
        <v>217</v>
      </c>
      <c r="D17" s="5" t="s">
        <v>161</v>
      </c>
      <c r="E17" s="5" t="s">
        <v>2</v>
      </c>
      <c r="F17" s="5" t="s">
        <v>330</v>
      </c>
      <c r="G17" s="5" t="s">
        <v>331</v>
      </c>
      <c r="H17" s="6">
        <v>1.9550342130987297E-3</v>
      </c>
      <c r="I17" s="7">
        <v>4125193</v>
      </c>
      <c r="J17" s="8">
        <f t="shared" si="0"/>
        <v>8065</v>
      </c>
      <c r="L17" s="5" t="str">
        <f t="shared" si="1"/>
        <v>Auditoria Tecnica según Decreto D201 PIC-NPM</v>
      </c>
    </row>
    <row r="18" spans="1:12" s="5" customFormat="1" ht="10.5" x14ac:dyDescent="0.25">
      <c r="A18" s="5" t="s">
        <v>141</v>
      </c>
      <c r="B18" s="5" t="s">
        <v>218</v>
      </c>
      <c r="C18" s="5" t="s">
        <v>219</v>
      </c>
      <c r="D18" s="5" t="s">
        <v>161</v>
      </c>
      <c r="E18" s="5" t="s">
        <v>2</v>
      </c>
      <c r="F18" s="5" t="s">
        <v>332</v>
      </c>
      <c r="G18" s="5" t="s">
        <v>333</v>
      </c>
      <c r="H18" s="6">
        <v>7.3313782991202357E-4</v>
      </c>
      <c r="I18" s="7">
        <v>4125193</v>
      </c>
      <c r="J18" s="8">
        <f t="shared" si="0"/>
        <v>3024</v>
      </c>
      <c r="L18" s="5" t="str">
        <f t="shared" si="1"/>
        <v>Auditoria Tecnica según Decreto D201 PIC-NPM</v>
      </c>
    </row>
    <row r="19" spans="1:12" s="5" customFormat="1" ht="10.5" x14ac:dyDescent="0.25">
      <c r="A19" s="5" t="s">
        <v>137</v>
      </c>
      <c r="B19" s="5" t="s">
        <v>220</v>
      </c>
      <c r="C19" s="5" t="s">
        <v>221</v>
      </c>
      <c r="D19" s="5" t="s">
        <v>161</v>
      </c>
      <c r="E19" s="5" t="s">
        <v>2</v>
      </c>
      <c r="F19" s="5" t="s">
        <v>336</v>
      </c>
      <c r="G19" s="5" t="s">
        <v>337</v>
      </c>
      <c r="H19" s="6">
        <v>1.4662756598240471E-3</v>
      </c>
      <c r="I19" s="7">
        <v>4125193</v>
      </c>
      <c r="J19" s="8">
        <f t="shared" si="0"/>
        <v>6049</v>
      </c>
      <c r="L19" s="5" t="str">
        <f t="shared" si="1"/>
        <v>Auditoria Tecnica según Decreto D201 PIC-NPM</v>
      </c>
    </row>
    <row r="20" spans="1:12" s="5" customFormat="1" ht="10.5" x14ac:dyDescent="0.25">
      <c r="A20" s="5" t="s">
        <v>130</v>
      </c>
      <c r="B20" s="5" t="s">
        <v>222</v>
      </c>
      <c r="C20" s="5" t="s">
        <v>223</v>
      </c>
      <c r="D20" s="5" t="s">
        <v>161</v>
      </c>
      <c r="E20" s="5" t="s">
        <v>2</v>
      </c>
      <c r="F20" s="5" t="s">
        <v>334</v>
      </c>
      <c r="G20" s="5" t="s">
        <v>335</v>
      </c>
      <c r="H20" s="6">
        <v>3.421309872922777E-3</v>
      </c>
      <c r="I20" s="7">
        <v>4125193</v>
      </c>
      <c r="J20" s="8">
        <f t="shared" si="0"/>
        <v>14114</v>
      </c>
      <c r="L20" s="5" t="str">
        <f t="shared" si="1"/>
        <v>Auditoria Tecnica según Decreto D201 PIC-NPM</v>
      </c>
    </row>
    <row r="21" spans="1:12" s="5" customFormat="1" ht="10.5" x14ac:dyDescent="0.25">
      <c r="A21" s="5" t="s">
        <v>129</v>
      </c>
      <c r="B21" s="5" t="s">
        <v>224</v>
      </c>
      <c r="C21" s="5" t="s">
        <v>225</v>
      </c>
      <c r="D21" s="5" t="s">
        <v>161</v>
      </c>
      <c r="E21" s="5" t="s">
        <v>2</v>
      </c>
      <c r="F21" s="5" t="s">
        <v>338</v>
      </c>
      <c r="G21" s="5" t="s">
        <v>339</v>
      </c>
      <c r="H21" s="6">
        <v>2.9814271749755625E-2</v>
      </c>
      <c r="I21" s="7">
        <v>4125193</v>
      </c>
      <c r="J21" s="8">
        <f t="shared" si="0"/>
        <v>122990</v>
      </c>
      <c r="L21" s="5" t="str">
        <f t="shared" si="1"/>
        <v>Auditoria Tecnica según Decreto D201 PIC-NPM</v>
      </c>
    </row>
    <row r="22" spans="1:12" s="5" customFormat="1" ht="10.5" x14ac:dyDescent="0.25">
      <c r="A22" s="5" t="s">
        <v>128</v>
      </c>
      <c r="B22" s="5" t="s">
        <v>226</v>
      </c>
      <c r="C22" s="5" t="s">
        <v>227</v>
      </c>
      <c r="D22" s="5" t="s">
        <v>161</v>
      </c>
      <c r="E22" s="5" t="s">
        <v>2</v>
      </c>
      <c r="F22" s="5" t="s">
        <v>340</v>
      </c>
      <c r="G22" s="5" t="s">
        <v>341</v>
      </c>
      <c r="H22" s="6">
        <v>7.3313782991202357E-4</v>
      </c>
      <c r="I22" s="7">
        <v>4125193</v>
      </c>
      <c r="J22" s="8">
        <f t="shared" si="0"/>
        <v>3024</v>
      </c>
      <c r="L22" s="5" t="str">
        <f t="shared" si="1"/>
        <v>Auditoria Tecnica según Decreto D201 PIC-NPM</v>
      </c>
    </row>
    <row r="23" spans="1:12" s="5" customFormat="1" ht="10.5" x14ac:dyDescent="0.25">
      <c r="A23" s="5" t="s">
        <v>127</v>
      </c>
      <c r="B23" s="5" t="s">
        <v>228</v>
      </c>
      <c r="C23" s="5" t="s">
        <v>229</v>
      </c>
      <c r="D23" s="5" t="s">
        <v>161</v>
      </c>
      <c r="E23" s="5" t="s">
        <v>2</v>
      </c>
      <c r="F23" s="5" t="s">
        <v>342</v>
      </c>
      <c r="G23" s="5" t="s">
        <v>343</v>
      </c>
      <c r="H23" s="6">
        <v>3.421309872922777E-3</v>
      </c>
      <c r="I23" s="7">
        <v>4125193</v>
      </c>
      <c r="J23" s="8">
        <f t="shared" si="0"/>
        <v>14114</v>
      </c>
      <c r="L23" s="5" t="str">
        <f t="shared" si="1"/>
        <v>Auditoria Tecnica según Decreto D201 PIC-NPM</v>
      </c>
    </row>
    <row r="24" spans="1:12" s="5" customFormat="1" ht="10.5" x14ac:dyDescent="0.25">
      <c r="A24" s="5" t="s">
        <v>125</v>
      </c>
      <c r="B24" s="5" t="s">
        <v>230</v>
      </c>
      <c r="C24" s="5" t="s">
        <v>231</v>
      </c>
      <c r="D24" s="5" t="s">
        <v>161</v>
      </c>
      <c r="E24" s="5" t="s">
        <v>2</v>
      </c>
      <c r="F24" s="5" t="s">
        <v>344</v>
      </c>
      <c r="G24" s="5" t="s">
        <v>345</v>
      </c>
      <c r="H24" s="6">
        <v>6.3294232649071358E-2</v>
      </c>
      <c r="I24" s="7">
        <v>4125193</v>
      </c>
      <c r="J24" s="8">
        <f t="shared" si="0"/>
        <v>261101</v>
      </c>
      <c r="L24" s="5" t="str">
        <f t="shared" si="1"/>
        <v>Auditoria Tecnica según Decreto D201 PIC-NPM</v>
      </c>
    </row>
    <row r="25" spans="1:12" s="5" customFormat="1" ht="10.5" x14ac:dyDescent="0.25">
      <c r="A25" s="5" t="s">
        <v>115</v>
      </c>
      <c r="B25" s="5" t="s">
        <v>232</v>
      </c>
      <c r="C25" s="5" t="s">
        <v>233</v>
      </c>
      <c r="D25" s="5" t="s">
        <v>161</v>
      </c>
      <c r="E25" s="5" t="s">
        <v>2</v>
      </c>
      <c r="F25" s="5" t="s">
        <v>346</v>
      </c>
      <c r="G25" s="5" t="s">
        <v>347</v>
      </c>
      <c r="H25" s="6">
        <v>1.5395894428152495E-2</v>
      </c>
      <c r="I25" s="7">
        <v>4125193</v>
      </c>
      <c r="J25" s="8">
        <f t="shared" si="0"/>
        <v>63511</v>
      </c>
      <c r="L25" s="5" t="str">
        <f t="shared" si="1"/>
        <v>Auditoria Tecnica según Decreto D201 PIC-NPM</v>
      </c>
    </row>
    <row r="26" spans="1:12" s="5" customFormat="1" ht="10.5" x14ac:dyDescent="0.25">
      <c r="A26" s="5" t="s">
        <v>112</v>
      </c>
      <c r="B26" s="5" t="s">
        <v>234</v>
      </c>
      <c r="C26" s="5" t="s">
        <v>234</v>
      </c>
      <c r="D26" s="5" t="s">
        <v>161</v>
      </c>
      <c r="E26" s="5" t="s">
        <v>2</v>
      </c>
      <c r="H26" s="6">
        <v>1.0752688172043012E-2</v>
      </c>
      <c r="I26" s="7">
        <v>4125193</v>
      </c>
      <c r="J26" s="8">
        <f t="shared" si="0"/>
        <v>44357</v>
      </c>
      <c r="L26" s="5" t="str">
        <f t="shared" si="1"/>
        <v>Auditoria Tecnica según Decreto D201 PIC-NPM</v>
      </c>
    </row>
    <row r="27" spans="1:12" s="5" customFormat="1" ht="10.5" x14ac:dyDescent="0.25">
      <c r="A27" s="5" t="s">
        <v>111</v>
      </c>
      <c r="B27" s="5" t="s">
        <v>235</v>
      </c>
      <c r="C27" s="5" t="s">
        <v>236</v>
      </c>
      <c r="D27" s="5" t="s">
        <v>161</v>
      </c>
      <c r="E27" s="5" t="s">
        <v>2</v>
      </c>
      <c r="F27" s="5" t="s">
        <v>348</v>
      </c>
      <c r="G27" s="5" t="s">
        <v>349</v>
      </c>
      <c r="H27" s="6">
        <v>9.7751710654936483E-4</v>
      </c>
      <c r="I27" s="7">
        <v>4125193</v>
      </c>
      <c r="J27" s="8">
        <f t="shared" si="0"/>
        <v>4032</v>
      </c>
      <c r="L27" s="5" t="str">
        <f t="shared" si="1"/>
        <v>Auditoria Tecnica según Decreto D201 PIC-NPM</v>
      </c>
    </row>
    <row r="28" spans="1:12" s="5" customFormat="1" ht="10.5" x14ac:dyDescent="0.25">
      <c r="A28" s="5" t="s">
        <v>109</v>
      </c>
      <c r="B28" s="5" t="s">
        <v>237</v>
      </c>
      <c r="C28" s="5" t="s">
        <v>238</v>
      </c>
      <c r="D28" s="5" t="s">
        <v>161</v>
      </c>
      <c r="E28" s="5" t="s">
        <v>2</v>
      </c>
      <c r="F28" s="5" t="s">
        <v>352</v>
      </c>
      <c r="G28" s="5" t="s">
        <v>353</v>
      </c>
      <c r="H28" s="6">
        <v>0.26173020527859242</v>
      </c>
      <c r="I28" s="7">
        <v>4125193</v>
      </c>
      <c r="J28" s="8">
        <f t="shared" si="0"/>
        <v>1079688</v>
      </c>
      <c r="L28" s="5" t="str">
        <f t="shared" si="1"/>
        <v>Auditoria Tecnica según Decreto D201 PIC-NPM</v>
      </c>
    </row>
    <row r="29" spans="1:12" s="5" customFormat="1" ht="10.5" x14ac:dyDescent="0.25">
      <c r="A29" s="5" t="s">
        <v>105</v>
      </c>
      <c r="B29" s="5" t="s">
        <v>239</v>
      </c>
      <c r="C29" s="5" t="s">
        <v>240</v>
      </c>
      <c r="D29" s="5" t="s">
        <v>161</v>
      </c>
      <c r="E29" s="5" t="s">
        <v>2</v>
      </c>
      <c r="F29" s="5" t="s">
        <v>354</v>
      </c>
      <c r="G29" s="5" t="s">
        <v>355</v>
      </c>
      <c r="H29" s="6">
        <v>1.4662756598240471E-3</v>
      </c>
      <c r="I29" s="7">
        <v>4125193</v>
      </c>
      <c r="J29" s="8">
        <f t="shared" si="0"/>
        <v>6049</v>
      </c>
      <c r="L29" s="5" t="str">
        <f t="shared" si="1"/>
        <v>Auditoria Tecnica según Decreto D201 PIC-NPM</v>
      </c>
    </row>
    <row r="30" spans="1:12" s="5" customFormat="1" ht="10.5" x14ac:dyDescent="0.25">
      <c r="A30" s="5" t="s">
        <v>104</v>
      </c>
      <c r="B30" s="5" t="s">
        <v>241</v>
      </c>
      <c r="C30" s="5" t="s">
        <v>242</v>
      </c>
      <c r="D30" s="5" t="s">
        <v>161</v>
      </c>
      <c r="E30" s="5" t="s">
        <v>2</v>
      </c>
      <c r="F30" s="5" t="s">
        <v>356</v>
      </c>
      <c r="G30" s="5" t="s">
        <v>357</v>
      </c>
      <c r="H30" s="6">
        <v>5.6207233626588476E-3</v>
      </c>
      <c r="I30" s="7">
        <v>4125193</v>
      </c>
      <c r="J30" s="8">
        <f t="shared" si="0"/>
        <v>23187</v>
      </c>
      <c r="L30" s="5" t="str">
        <f t="shared" si="1"/>
        <v>Auditoria Tecnica según Decreto D201 PIC-NPM</v>
      </c>
    </row>
    <row r="31" spans="1:12" s="5" customFormat="1" ht="10.5" x14ac:dyDescent="0.25">
      <c r="A31" s="5" t="s">
        <v>103</v>
      </c>
      <c r="B31" s="5" t="s">
        <v>243</v>
      </c>
      <c r="C31" s="5" t="s">
        <v>244</v>
      </c>
      <c r="D31" s="5" t="s">
        <v>161</v>
      </c>
      <c r="E31" s="5" t="s">
        <v>2</v>
      </c>
      <c r="F31" s="5" t="s">
        <v>358</v>
      </c>
      <c r="G31" s="5" t="s">
        <v>359</v>
      </c>
      <c r="H31" s="6">
        <v>2.4437927663734121E-4</v>
      </c>
      <c r="I31" s="7">
        <v>4125193</v>
      </c>
      <c r="J31" s="8">
        <f t="shared" si="0"/>
        <v>1008</v>
      </c>
      <c r="L31" s="5" t="str">
        <f t="shared" si="1"/>
        <v>Auditoria Tecnica según Decreto D201 PIC-NPM</v>
      </c>
    </row>
    <row r="32" spans="1:12" s="5" customFormat="1" ht="10.5" x14ac:dyDescent="0.25">
      <c r="A32" s="5" t="s">
        <v>102</v>
      </c>
      <c r="B32" s="5" t="s">
        <v>245</v>
      </c>
      <c r="C32" s="5" t="s">
        <v>246</v>
      </c>
      <c r="D32" s="5" t="s">
        <v>161</v>
      </c>
      <c r="E32" s="5" t="s">
        <v>2</v>
      </c>
      <c r="F32" s="5" t="s">
        <v>360</v>
      </c>
      <c r="G32" s="5" t="s">
        <v>361</v>
      </c>
      <c r="H32" s="6">
        <v>7.3313782991202357E-4</v>
      </c>
      <c r="I32" s="7">
        <v>4125193</v>
      </c>
      <c r="J32" s="8">
        <f t="shared" si="0"/>
        <v>3024</v>
      </c>
      <c r="L32" s="5" t="str">
        <f t="shared" si="1"/>
        <v>Auditoria Tecnica según Decreto D201 PIC-NPM</v>
      </c>
    </row>
    <row r="33" spans="1:12" s="5" customFormat="1" ht="10.5" x14ac:dyDescent="0.25">
      <c r="A33" s="5" t="s">
        <v>97</v>
      </c>
      <c r="B33" s="5" t="s">
        <v>247</v>
      </c>
      <c r="C33" s="5" t="s">
        <v>248</v>
      </c>
      <c r="D33" s="5" t="s">
        <v>161</v>
      </c>
      <c r="E33" s="5" t="s">
        <v>2</v>
      </c>
      <c r="F33" s="5" t="s">
        <v>362</v>
      </c>
      <c r="G33" s="5" t="s">
        <v>363</v>
      </c>
      <c r="H33" s="6">
        <v>7.3313782991202357E-4</v>
      </c>
      <c r="I33" s="7">
        <v>4125193</v>
      </c>
      <c r="J33" s="8">
        <f t="shared" si="0"/>
        <v>3024</v>
      </c>
      <c r="L33" s="5" t="str">
        <f t="shared" si="1"/>
        <v>Auditoria Tecnica según Decreto D201 PIC-NPM</v>
      </c>
    </row>
    <row r="34" spans="1:12" s="5" customFormat="1" ht="10.5" x14ac:dyDescent="0.25">
      <c r="A34" s="5" t="s">
        <v>93</v>
      </c>
      <c r="B34" s="5" t="s">
        <v>249</v>
      </c>
      <c r="C34" s="5" t="s">
        <v>250</v>
      </c>
      <c r="D34" s="5" t="s">
        <v>161</v>
      </c>
      <c r="E34" s="5" t="s">
        <v>2</v>
      </c>
      <c r="F34" s="5" t="s">
        <v>350</v>
      </c>
      <c r="G34" s="5" t="s">
        <v>351</v>
      </c>
      <c r="H34" s="6">
        <v>4.740957966764419E-2</v>
      </c>
      <c r="I34" s="7">
        <v>4125193</v>
      </c>
      <c r="J34" s="8">
        <f t="shared" si="0"/>
        <v>195574</v>
      </c>
      <c r="L34" s="5" t="str">
        <f t="shared" si="1"/>
        <v>Auditoria Tecnica según Decreto D201 PIC-NPM</v>
      </c>
    </row>
    <row r="35" spans="1:12" s="5" customFormat="1" ht="10.5" x14ac:dyDescent="0.25">
      <c r="A35" s="5" t="s">
        <v>91</v>
      </c>
      <c r="B35" s="5" t="s">
        <v>251</v>
      </c>
      <c r="C35" s="5" t="s">
        <v>252</v>
      </c>
      <c r="D35" s="5" t="s">
        <v>161</v>
      </c>
      <c r="E35" s="5" t="s">
        <v>2</v>
      </c>
      <c r="F35" s="5" t="s">
        <v>364</v>
      </c>
      <c r="G35" s="5" t="s">
        <v>365</v>
      </c>
      <c r="H35" s="6">
        <v>8.3088954056696005E-3</v>
      </c>
      <c r="I35" s="7">
        <v>4125193</v>
      </c>
      <c r="J35" s="8">
        <f t="shared" si="0"/>
        <v>34276</v>
      </c>
      <c r="L35" s="5" t="str">
        <f t="shared" si="1"/>
        <v>Auditoria Tecnica según Decreto D201 PIC-NPM</v>
      </c>
    </row>
    <row r="36" spans="1:12" s="5" customFormat="1" ht="10.5" x14ac:dyDescent="0.25">
      <c r="A36" s="5" t="s">
        <v>88</v>
      </c>
      <c r="B36" s="5" t="s">
        <v>253</v>
      </c>
      <c r="C36" s="5" t="s">
        <v>254</v>
      </c>
      <c r="D36" s="5" t="s">
        <v>161</v>
      </c>
      <c r="E36" s="5" t="s">
        <v>2</v>
      </c>
      <c r="F36" s="5" t="s">
        <v>366</v>
      </c>
      <c r="G36" s="5" t="s">
        <v>367</v>
      </c>
      <c r="H36" s="6">
        <v>1.4662756598240471E-3</v>
      </c>
      <c r="I36" s="7">
        <v>4125193</v>
      </c>
      <c r="J36" s="8">
        <f t="shared" si="0"/>
        <v>6049</v>
      </c>
      <c r="L36" s="5" t="str">
        <f t="shared" si="1"/>
        <v>Auditoria Tecnica según Decreto D201 PIC-NPM</v>
      </c>
    </row>
    <row r="37" spans="1:12" s="5" customFormat="1" ht="10.5" x14ac:dyDescent="0.25">
      <c r="A37" s="5" t="s">
        <v>86</v>
      </c>
      <c r="B37" s="5" t="s">
        <v>253</v>
      </c>
      <c r="C37" s="5" t="s">
        <v>254</v>
      </c>
      <c r="D37" s="5" t="s">
        <v>161</v>
      </c>
      <c r="E37" s="5" t="s">
        <v>2</v>
      </c>
      <c r="F37" s="5" t="s">
        <v>366</v>
      </c>
      <c r="G37" s="5" t="s">
        <v>367</v>
      </c>
      <c r="H37" s="6">
        <v>2.4437927663734121E-4</v>
      </c>
      <c r="I37" s="7">
        <v>4125193</v>
      </c>
      <c r="J37" s="8">
        <f t="shared" si="0"/>
        <v>1008</v>
      </c>
      <c r="L37" s="5" t="str">
        <f t="shared" si="1"/>
        <v>Auditoria Tecnica según Decreto D201 PIC-NPM</v>
      </c>
    </row>
    <row r="38" spans="1:12" s="5" customFormat="1" ht="10.5" x14ac:dyDescent="0.25">
      <c r="A38" s="5" t="s">
        <v>81</v>
      </c>
      <c r="B38" s="5" t="s">
        <v>255</v>
      </c>
      <c r="C38" s="5" t="s">
        <v>256</v>
      </c>
      <c r="D38" s="5" t="s">
        <v>161</v>
      </c>
      <c r="E38" s="5" t="s">
        <v>2</v>
      </c>
      <c r="F38" s="5" t="s">
        <v>368</v>
      </c>
      <c r="G38" s="5" t="s">
        <v>369</v>
      </c>
      <c r="H38" s="6">
        <v>2.443792766373412E-3</v>
      </c>
      <c r="I38" s="7">
        <v>4125193</v>
      </c>
      <c r="J38" s="8">
        <f t="shared" si="0"/>
        <v>10081</v>
      </c>
      <c r="L38" s="5" t="str">
        <f t="shared" si="1"/>
        <v>Auditoria Tecnica según Decreto D201 PIC-NPM</v>
      </c>
    </row>
    <row r="39" spans="1:12" s="5" customFormat="1" ht="10.5" x14ac:dyDescent="0.25">
      <c r="A39" s="5" t="s">
        <v>80</v>
      </c>
      <c r="B39" s="5" t="s">
        <v>257</v>
      </c>
      <c r="C39" s="5" t="s">
        <v>258</v>
      </c>
      <c r="D39" s="5" t="s">
        <v>161</v>
      </c>
      <c r="E39" s="5" t="s">
        <v>2</v>
      </c>
      <c r="F39" s="5" t="s">
        <v>370</v>
      </c>
      <c r="G39" s="5" t="s">
        <v>371</v>
      </c>
      <c r="H39" s="6">
        <v>9.7751710654936483E-4</v>
      </c>
      <c r="I39" s="7">
        <v>4125193</v>
      </c>
      <c r="J39" s="8">
        <f t="shared" si="0"/>
        <v>4032</v>
      </c>
      <c r="L39" s="5" t="str">
        <f t="shared" si="1"/>
        <v>Auditoria Tecnica según Decreto D201 PIC-NPM</v>
      </c>
    </row>
    <row r="40" spans="1:12" s="5" customFormat="1" ht="10.5" x14ac:dyDescent="0.25">
      <c r="A40" s="5" t="s">
        <v>78</v>
      </c>
      <c r="B40" s="5" t="s">
        <v>259</v>
      </c>
      <c r="C40" s="5" t="s">
        <v>260</v>
      </c>
      <c r="D40" s="5" t="s">
        <v>161</v>
      </c>
      <c r="E40" s="5" t="s">
        <v>2</v>
      </c>
      <c r="F40" s="5" t="s">
        <v>342</v>
      </c>
      <c r="G40" s="5" t="s">
        <v>343</v>
      </c>
      <c r="H40" s="6">
        <v>4.8875855327468239E-3</v>
      </c>
      <c r="I40" s="7">
        <v>4125193</v>
      </c>
      <c r="J40" s="8">
        <f t="shared" si="0"/>
        <v>20162</v>
      </c>
      <c r="L40" s="5" t="str">
        <f t="shared" si="1"/>
        <v>Auditoria Tecnica según Decreto D201 PIC-NPM</v>
      </c>
    </row>
    <row r="41" spans="1:12" s="5" customFormat="1" ht="10.5" x14ac:dyDescent="0.25">
      <c r="A41" s="5" t="s">
        <v>68</v>
      </c>
      <c r="B41" s="5" t="s">
        <v>261</v>
      </c>
      <c r="C41" s="5" t="s">
        <v>262</v>
      </c>
      <c r="D41" s="5" t="s">
        <v>161</v>
      </c>
      <c r="E41" s="5" t="s">
        <v>2</v>
      </c>
      <c r="F41" s="5" t="s">
        <v>372</v>
      </c>
      <c r="G41" s="5" t="s">
        <v>373</v>
      </c>
      <c r="H41" s="6">
        <v>1.4662756598240471E-3</v>
      </c>
      <c r="I41" s="7">
        <v>4125193</v>
      </c>
      <c r="J41" s="8">
        <f t="shared" si="0"/>
        <v>6049</v>
      </c>
      <c r="L41" s="5" t="str">
        <f t="shared" si="1"/>
        <v>Auditoria Tecnica según Decreto D201 PIC-NPM</v>
      </c>
    </row>
    <row r="42" spans="1:12" s="5" customFormat="1" ht="10.5" x14ac:dyDescent="0.25">
      <c r="A42" s="5" t="s">
        <v>66</v>
      </c>
      <c r="B42" s="5" t="s">
        <v>263</v>
      </c>
      <c r="C42" s="5" t="s">
        <v>264</v>
      </c>
      <c r="D42" s="5" t="s">
        <v>161</v>
      </c>
      <c r="E42" s="5" t="s">
        <v>2</v>
      </c>
      <c r="F42" s="5" t="s">
        <v>374</v>
      </c>
      <c r="G42" s="5" t="s">
        <v>375</v>
      </c>
      <c r="H42" s="6">
        <v>2.4437927663734121E-4</v>
      </c>
      <c r="I42" s="7">
        <v>4125193</v>
      </c>
      <c r="J42" s="8">
        <f t="shared" si="0"/>
        <v>1008</v>
      </c>
      <c r="L42" s="5" t="str">
        <f t="shared" si="1"/>
        <v>Auditoria Tecnica según Decreto D201 PIC-NPM</v>
      </c>
    </row>
    <row r="43" spans="1:12" s="5" customFormat="1" ht="10.5" x14ac:dyDescent="0.25">
      <c r="A43" s="5" t="s">
        <v>65</v>
      </c>
      <c r="B43" s="5" t="s">
        <v>265</v>
      </c>
      <c r="C43" s="5" t="s">
        <v>266</v>
      </c>
      <c r="D43" s="5" t="s">
        <v>161</v>
      </c>
      <c r="E43" s="5" t="s">
        <v>2</v>
      </c>
      <c r="F43" s="5" t="s">
        <v>376</v>
      </c>
      <c r="G43" s="5" t="s">
        <v>377</v>
      </c>
      <c r="H43" s="6">
        <v>9.7751710654936483E-4</v>
      </c>
      <c r="I43" s="7">
        <v>4125193</v>
      </c>
      <c r="J43" s="8">
        <f t="shared" si="0"/>
        <v>4032</v>
      </c>
      <c r="L43" s="5" t="str">
        <f t="shared" si="1"/>
        <v>Auditoria Tecnica según Decreto D201 PIC-NPM</v>
      </c>
    </row>
    <row r="44" spans="1:12" s="5" customFormat="1" ht="10.5" x14ac:dyDescent="0.25">
      <c r="A44" s="5" t="s">
        <v>63</v>
      </c>
      <c r="B44" s="5" t="s">
        <v>267</v>
      </c>
      <c r="C44" s="5" t="s">
        <v>268</v>
      </c>
      <c r="D44" s="5" t="s">
        <v>161</v>
      </c>
      <c r="E44" s="5" t="s">
        <v>2</v>
      </c>
      <c r="H44" s="6">
        <v>2.3460410557184754E-2</v>
      </c>
      <c r="I44" s="7">
        <v>4125193</v>
      </c>
      <c r="J44" s="8">
        <f t="shared" si="0"/>
        <v>96779</v>
      </c>
      <c r="L44" s="5" t="str">
        <f t="shared" si="1"/>
        <v>Auditoria Tecnica según Decreto D201 PIC-NPM</v>
      </c>
    </row>
    <row r="45" spans="1:12" s="5" customFormat="1" ht="10.5" x14ac:dyDescent="0.25">
      <c r="A45" s="5" t="s">
        <v>59</v>
      </c>
      <c r="B45" s="5" t="s">
        <v>269</v>
      </c>
      <c r="C45" s="5" t="s">
        <v>270</v>
      </c>
      <c r="D45" s="5" t="s">
        <v>161</v>
      </c>
      <c r="E45" s="5" t="s">
        <v>2</v>
      </c>
      <c r="F45" s="5" t="s">
        <v>378</v>
      </c>
      <c r="G45" s="5" t="s">
        <v>379</v>
      </c>
      <c r="H45" s="6">
        <v>2.4437927663734121E-4</v>
      </c>
      <c r="I45" s="7">
        <v>4125193</v>
      </c>
      <c r="J45" s="8">
        <f t="shared" si="0"/>
        <v>1008</v>
      </c>
      <c r="L45" s="5" t="str">
        <f t="shared" si="1"/>
        <v>Auditoria Tecnica según Decreto D201 PIC-NPM</v>
      </c>
    </row>
    <row r="46" spans="1:12" s="5" customFormat="1" ht="10.5" x14ac:dyDescent="0.25">
      <c r="A46" s="5" t="s">
        <v>58</v>
      </c>
      <c r="B46" s="5" t="s">
        <v>271</v>
      </c>
      <c r="C46" s="5" t="s">
        <v>272</v>
      </c>
      <c r="D46" s="5" t="s">
        <v>161</v>
      </c>
      <c r="E46" s="5" t="s">
        <v>2</v>
      </c>
      <c r="F46" s="5" t="s">
        <v>380</v>
      </c>
      <c r="G46" s="5" t="s">
        <v>381</v>
      </c>
      <c r="H46" s="6">
        <v>1.9550342130987297E-3</v>
      </c>
      <c r="I46" s="7">
        <v>4125193</v>
      </c>
      <c r="J46" s="8">
        <f t="shared" si="0"/>
        <v>8065</v>
      </c>
      <c r="L46" s="5" t="str">
        <f t="shared" si="1"/>
        <v>Auditoria Tecnica según Decreto D201 PIC-NPM</v>
      </c>
    </row>
    <row r="47" spans="1:12" s="5" customFormat="1" ht="10.5" x14ac:dyDescent="0.25">
      <c r="A47" s="5" t="s">
        <v>56</v>
      </c>
      <c r="B47" s="5" t="s">
        <v>273</v>
      </c>
      <c r="C47" s="5" t="s">
        <v>274</v>
      </c>
      <c r="D47" s="5" t="s">
        <v>161</v>
      </c>
      <c r="E47" s="5" t="s">
        <v>2</v>
      </c>
      <c r="F47" s="5" t="s">
        <v>382</v>
      </c>
      <c r="G47" s="5" t="s">
        <v>383</v>
      </c>
      <c r="H47" s="6">
        <v>1.7106549364613885E-3</v>
      </c>
      <c r="I47" s="7">
        <v>4125193</v>
      </c>
      <c r="J47" s="8">
        <f t="shared" si="0"/>
        <v>7057</v>
      </c>
      <c r="L47" s="5" t="str">
        <f t="shared" si="1"/>
        <v>Auditoria Tecnica según Decreto D201 PIC-NPM</v>
      </c>
    </row>
    <row r="48" spans="1:12" s="5" customFormat="1" ht="10.5" x14ac:dyDescent="0.25">
      <c r="A48" s="5" t="s">
        <v>55</v>
      </c>
      <c r="B48" s="5" t="s">
        <v>275</v>
      </c>
      <c r="C48" s="5" t="s">
        <v>276</v>
      </c>
      <c r="D48" s="5" t="s">
        <v>161</v>
      </c>
      <c r="E48" s="5" t="s">
        <v>2</v>
      </c>
      <c r="F48" s="5" t="s">
        <v>382</v>
      </c>
      <c r="G48" s="5" t="s">
        <v>383</v>
      </c>
      <c r="H48" s="6">
        <v>5.8651026392961885E-3</v>
      </c>
      <c r="I48" s="7">
        <v>4125193</v>
      </c>
      <c r="J48" s="8">
        <f t="shared" si="0"/>
        <v>24195</v>
      </c>
      <c r="L48" s="5" t="str">
        <f t="shared" si="1"/>
        <v>Auditoria Tecnica según Decreto D201 PIC-NPM</v>
      </c>
    </row>
    <row r="49" spans="1:12" s="5" customFormat="1" ht="10.5" x14ac:dyDescent="0.25">
      <c r="A49" s="5" t="s">
        <v>54</v>
      </c>
      <c r="B49" s="5" t="s">
        <v>476</v>
      </c>
      <c r="C49" s="5" t="s">
        <v>475</v>
      </c>
      <c r="D49" s="5" t="s">
        <v>161</v>
      </c>
      <c r="E49" s="5" t="s">
        <v>2</v>
      </c>
      <c r="F49" s="5" t="s">
        <v>321</v>
      </c>
      <c r="G49" s="5" t="s">
        <v>322</v>
      </c>
      <c r="H49" s="6">
        <v>8.3088954056696005E-3</v>
      </c>
      <c r="I49" s="7">
        <v>4125193</v>
      </c>
      <c r="J49" s="8">
        <f t="shared" si="0"/>
        <v>34276</v>
      </c>
      <c r="L49" s="5" t="str">
        <f t="shared" si="1"/>
        <v>Auditoria Tecnica según Decreto D201 PIC-NPM</v>
      </c>
    </row>
    <row r="50" spans="1:12" s="5" customFormat="1" ht="10.5" x14ac:dyDescent="0.25">
      <c r="A50" s="5" t="s">
        <v>53</v>
      </c>
      <c r="B50" s="5" t="s">
        <v>277</v>
      </c>
      <c r="C50" s="5" t="s">
        <v>278</v>
      </c>
      <c r="D50" s="5" t="s">
        <v>161</v>
      </c>
      <c r="E50" s="5" t="s">
        <v>2</v>
      </c>
      <c r="F50" s="5" t="s">
        <v>340</v>
      </c>
      <c r="G50" s="5" t="s">
        <v>341</v>
      </c>
      <c r="H50" s="6">
        <v>4.3988269794721412E-3</v>
      </c>
      <c r="I50" s="7">
        <v>4125193</v>
      </c>
      <c r="J50" s="8">
        <f t="shared" si="0"/>
        <v>18146</v>
      </c>
      <c r="L50" s="5" t="str">
        <f t="shared" si="1"/>
        <v>Auditoria Tecnica según Decreto D201 PIC-NPM</v>
      </c>
    </row>
    <row r="51" spans="1:12" s="5" customFormat="1" ht="10.5" x14ac:dyDescent="0.25">
      <c r="A51" s="5" t="s">
        <v>52</v>
      </c>
      <c r="B51" s="5" t="s">
        <v>279</v>
      </c>
      <c r="C51" s="5" t="s">
        <v>280</v>
      </c>
      <c r="D51" s="5" t="s">
        <v>161</v>
      </c>
      <c r="E51" s="5" t="s">
        <v>2</v>
      </c>
      <c r="F51" s="5" t="s">
        <v>384</v>
      </c>
      <c r="G51" s="5" t="s">
        <v>385</v>
      </c>
      <c r="H51" s="6">
        <v>2.4437927663734121E-4</v>
      </c>
      <c r="I51" s="7">
        <v>4125193</v>
      </c>
      <c r="J51" s="8">
        <f t="shared" si="0"/>
        <v>1008</v>
      </c>
      <c r="L51" s="5" t="str">
        <f t="shared" si="1"/>
        <v>Auditoria Tecnica según Decreto D201 PIC-NPM</v>
      </c>
    </row>
    <row r="52" spans="1:12" s="5" customFormat="1" ht="10.5" x14ac:dyDescent="0.25">
      <c r="A52" s="5" t="s">
        <v>51</v>
      </c>
      <c r="B52" s="5" t="s">
        <v>281</v>
      </c>
      <c r="C52" s="5" t="s">
        <v>282</v>
      </c>
      <c r="D52" s="5" t="s">
        <v>161</v>
      </c>
      <c r="E52" s="5" t="s">
        <v>2</v>
      </c>
      <c r="F52" s="5" t="s">
        <v>350</v>
      </c>
      <c r="G52" s="5" t="s">
        <v>351</v>
      </c>
      <c r="H52" s="6">
        <v>9.7751710654936483E-4</v>
      </c>
      <c r="I52" s="7">
        <v>4125193</v>
      </c>
      <c r="J52" s="8">
        <f t="shared" si="0"/>
        <v>4032</v>
      </c>
      <c r="L52" s="5" t="str">
        <f t="shared" si="1"/>
        <v>Auditoria Tecnica según Decreto D201 PIC-NPM</v>
      </c>
    </row>
    <row r="53" spans="1:12" s="5" customFormat="1" ht="10.5" x14ac:dyDescent="0.25">
      <c r="A53" s="5" t="s">
        <v>50</v>
      </c>
      <c r="B53" s="5" t="s">
        <v>283</v>
      </c>
      <c r="C53" s="5" t="s">
        <v>284</v>
      </c>
      <c r="D53" s="5" t="s">
        <v>161</v>
      </c>
      <c r="E53" s="5" t="s">
        <v>2</v>
      </c>
      <c r="F53" s="5" t="s">
        <v>386</v>
      </c>
      <c r="G53" s="5" t="s">
        <v>387</v>
      </c>
      <c r="H53" s="6">
        <v>4.740957966764419E-2</v>
      </c>
      <c r="I53" s="7">
        <v>4125193</v>
      </c>
      <c r="J53" s="8">
        <f t="shared" si="0"/>
        <v>195574</v>
      </c>
      <c r="L53" s="5" t="str">
        <f t="shared" si="1"/>
        <v>Auditoria Tecnica según Decreto D201 PIC-NPM</v>
      </c>
    </row>
    <row r="54" spans="1:12" s="5" customFormat="1" ht="10.5" x14ac:dyDescent="0.25">
      <c r="A54" s="5" t="s">
        <v>49</v>
      </c>
      <c r="B54" s="5" t="s">
        <v>476</v>
      </c>
      <c r="C54" s="5" t="s">
        <v>475</v>
      </c>
      <c r="D54" s="5" t="s">
        <v>161</v>
      </c>
      <c r="E54" s="5" t="s">
        <v>2</v>
      </c>
      <c r="F54" s="5" t="s">
        <v>321</v>
      </c>
      <c r="G54" s="5" t="s">
        <v>322</v>
      </c>
      <c r="H54" s="6">
        <v>9.7751710654936483E-4</v>
      </c>
      <c r="I54" s="7">
        <v>4125193</v>
      </c>
      <c r="J54" s="8">
        <f t="shared" si="0"/>
        <v>4032</v>
      </c>
      <c r="L54" s="5" t="str">
        <f t="shared" si="1"/>
        <v>Auditoria Tecnica según Decreto D201 PIC-NPM</v>
      </c>
    </row>
    <row r="55" spans="1:12" s="5" customFormat="1" ht="10.5" x14ac:dyDescent="0.25">
      <c r="A55" s="5" t="s">
        <v>48</v>
      </c>
      <c r="B55" s="5" t="s">
        <v>285</v>
      </c>
      <c r="C55" s="5" t="s">
        <v>286</v>
      </c>
      <c r="D55" s="5" t="s">
        <v>161</v>
      </c>
      <c r="E55" s="5" t="s">
        <v>2</v>
      </c>
      <c r="F55" s="5" t="s">
        <v>325</v>
      </c>
      <c r="G55" s="5" t="s">
        <v>388</v>
      </c>
      <c r="H55" s="6">
        <v>2.4437927663734121E-4</v>
      </c>
      <c r="I55" s="7">
        <v>4125193</v>
      </c>
      <c r="J55" s="8">
        <f t="shared" si="0"/>
        <v>1008</v>
      </c>
      <c r="L55" s="5" t="str">
        <f t="shared" si="1"/>
        <v>Auditoria Tecnica según Decreto D201 PIC-NPM</v>
      </c>
    </row>
    <row r="56" spans="1:12" s="5" customFormat="1" ht="10.5" x14ac:dyDescent="0.25">
      <c r="A56" s="5" t="s">
        <v>47</v>
      </c>
      <c r="B56" s="5" t="s">
        <v>287</v>
      </c>
      <c r="C56" s="5" t="s">
        <v>288</v>
      </c>
      <c r="D56" s="5" t="s">
        <v>161</v>
      </c>
      <c r="E56" s="5" t="s">
        <v>2</v>
      </c>
      <c r="F56" s="5" t="s">
        <v>389</v>
      </c>
      <c r="G56" s="5" t="s">
        <v>390</v>
      </c>
      <c r="H56" s="6">
        <v>1.2218963831867059E-2</v>
      </c>
      <c r="I56" s="7">
        <v>4125193</v>
      </c>
      <c r="J56" s="8">
        <f t="shared" si="0"/>
        <v>50406</v>
      </c>
      <c r="L56" s="5" t="str">
        <f t="shared" si="1"/>
        <v>Auditoria Tecnica según Decreto D201 PIC-NPM</v>
      </c>
    </row>
    <row r="57" spans="1:12" s="5" customFormat="1" ht="10.5" x14ac:dyDescent="0.25">
      <c r="A57" s="5" t="s">
        <v>46</v>
      </c>
      <c r="B57" s="5" t="s">
        <v>289</v>
      </c>
      <c r="C57" s="5" t="s">
        <v>290</v>
      </c>
      <c r="D57" s="5" t="s">
        <v>161</v>
      </c>
      <c r="E57" s="5" t="s">
        <v>2</v>
      </c>
      <c r="F57" s="5" t="s">
        <v>391</v>
      </c>
      <c r="G57" s="5" t="s">
        <v>392</v>
      </c>
      <c r="H57" s="6">
        <v>6.5738025415444781E-2</v>
      </c>
      <c r="I57" s="7">
        <v>4125193</v>
      </c>
      <c r="J57" s="8">
        <f t="shared" si="0"/>
        <v>271182</v>
      </c>
      <c r="L57" s="5" t="str">
        <f t="shared" si="1"/>
        <v>Auditoria Tecnica según Decreto D201 PIC-NPM</v>
      </c>
    </row>
    <row r="58" spans="1:12" s="5" customFormat="1" ht="10.5" x14ac:dyDescent="0.25">
      <c r="A58" s="5" t="s">
        <v>41</v>
      </c>
      <c r="B58" s="5" t="s">
        <v>291</v>
      </c>
      <c r="C58" s="5" t="s">
        <v>292</v>
      </c>
      <c r="D58" s="5" t="s">
        <v>161</v>
      </c>
      <c r="E58" s="5" t="s">
        <v>2</v>
      </c>
      <c r="F58" s="5" t="s">
        <v>374</v>
      </c>
      <c r="G58" s="5" t="s">
        <v>375</v>
      </c>
      <c r="H58" s="6">
        <v>2.4437927663734121E-4</v>
      </c>
      <c r="I58" s="7">
        <v>4125193</v>
      </c>
      <c r="J58" s="8">
        <f t="shared" si="0"/>
        <v>1008</v>
      </c>
      <c r="L58" s="5" t="str">
        <f t="shared" si="1"/>
        <v>Auditoria Tecnica según Decreto D201 PIC-NPM</v>
      </c>
    </row>
    <row r="59" spans="1:12" s="5" customFormat="1" ht="10.5" x14ac:dyDescent="0.25">
      <c r="A59" s="5" t="s">
        <v>40</v>
      </c>
      <c r="B59" s="5" t="s">
        <v>293</v>
      </c>
      <c r="C59" s="5" t="s">
        <v>294</v>
      </c>
      <c r="D59" s="5" t="s">
        <v>161</v>
      </c>
      <c r="E59" s="5" t="s">
        <v>2</v>
      </c>
      <c r="F59" s="5" t="s">
        <v>393</v>
      </c>
      <c r="G59" s="5" t="s">
        <v>394</v>
      </c>
      <c r="H59" s="6">
        <v>2.4437927663734121E-4</v>
      </c>
      <c r="I59" s="7">
        <v>4125193</v>
      </c>
      <c r="J59" s="8">
        <f t="shared" si="0"/>
        <v>1008</v>
      </c>
      <c r="L59" s="5" t="str">
        <f t="shared" si="1"/>
        <v>Auditoria Tecnica según Decreto D201 PIC-NPM</v>
      </c>
    </row>
    <row r="60" spans="1:12" s="5" customFormat="1" ht="10.5" x14ac:dyDescent="0.25">
      <c r="A60" s="5" t="s">
        <v>39</v>
      </c>
      <c r="B60" s="5" t="s">
        <v>295</v>
      </c>
      <c r="C60" s="5" t="s">
        <v>296</v>
      </c>
      <c r="D60" s="5" t="s">
        <v>161</v>
      </c>
      <c r="E60" s="5" t="s">
        <v>2</v>
      </c>
      <c r="F60" s="5" t="s">
        <v>395</v>
      </c>
      <c r="G60" s="5" t="s">
        <v>396</v>
      </c>
      <c r="H60" s="6">
        <v>1.3929618768328447E-2</v>
      </c>
      <c r="I60" s="7">
        <v>4125193</v>
      </c>
      <c r="J60" s="8">
        <f t="shared" si="0"/>
        <v>57462</v>
      </c>
      <c r="L60" s="5" t="str">
        <f t="shared" si="1"/>
        <v>Auditoria Tecnica según Decreto D201 PIC-NPM</v>
      </c>
    </row>
    <row r="61" spans="1:12" s="5" customFormat="1" ht="10.5" x14ac:dyDescent="0.25">
      <c r="A61" s="5" t="s">
        <v>38</v>
      </c>
      <c r="B61" s="5" t="s">
        <v>297</v>
      </c>
      <c r="C61" s="5" t="s">
        <v>298</v>
      </c>
      <c r="D61" s="5" t="s">
        <v>161</v>
      </c>
      <c r="E61" s="5" t="s">
        <v>2</v>
      </c>
      <c r="F61" s="5" t="s">
        <v>397</v>
      </c>
      <c r="G61" s="5" t="s">
        <v>398</v>
      </c>
      <c r="H61" s="6">
        <v>7.3313782991202357E-4</v>
      </c>
      <c r="I61" s="7">
        <v>4125193</v>
      </c>
      <c r="J61" s="8">
        <f t="shared" si="0"/>
        <v>3024</v>
      </c>
      <c r="L61" s="5" t="str">
        <f t="shared" si="1"/>
        <v>Auditoria Tecnica según Decreto D201 PIC-NPM</v>
      </c>
    </row>
    <row r="62" spans="1:12" s="5" customFormat="1" ht="10.5" x14ac:dyDescent="0.25">
      <c r="A62" s="5" t="s">
        <v>34</v>
      </c>
      <c r="B62" s="5" t="s">
        <v>299</v>
      </c>
      <c r="C62" s="5" t="s">
        <v>300</v>
      </c>
      <c r="D62" s="5" t="s">
        <v>161</v>
      </c>
      <c r="E62" s="5" t="s">
        <v>2</v>
      </c>
      <c r="F62" s="5" t="s">
        <v>374</v>
      </c>
      <c r="G62" s="5" t="s">
        <v>375</v>
      </c>
      <c r="H62" s="6">
        <v>2.4437927663734121E-4</v>
      </c>
      <c r="I62" s="7">
        <v>4125193</v>
      </c>
      <c r="J62" s="8">
        <f t="shared" si="0"/>
        <v>1008</v>
      </c>
      <c r="L62" s="5" t="str">
        <f t="shared" si="1"/>
        <v>Auditoria Tecnica según Decreto D201 PIC-NPM</v>
      </c>
    </row>
    <row r="63" spans="1:12" s="5" customFormat="1" ht="10.5" x14ac:dyDescent="0.25">
      <c r="A63" s="5" t="s">
        <v>32</v>
      </c>
      <c r="B63" s="5" t="s">
        <v>301</v>
      </c>
      <c r="C63" s="5" t="s">
        <v>302</v>
      </c>
      <c r="D63" s="5" t="s">
        <v>161</v>
      </c>
      <c r="E63" s="5" t="s">
        <v>2</v>
      </c>
      <c r="F63" s="5" t="s">
        <v>399</v>
      </c>
      <c r="G63" s="5" t="s">
        <v>400</v>
      </c>
      <c r="H63" s="6">
        <v>3.9833822091886607E-2</v>
      </c>
      <c r="I63" s="7">
        <v>4125193</v>
      </c>
      <c r="J63" s="8">
        <f t="shared" si="0"/>
        <v>164322</v>
      </c>
      <c r="L63" s="5" t="str">
        <f t="shared" si="1"/>
        <v>Auditoria Tecnica según Decreto D201 PIC-NPM</v>
      </c>
    </row>
    <row r="64" spans="1:12" s="5" customFormat="1" ht="10.5" x14ac:dyDescent="0.25">
      <c r="A64" s="5" t="s">
        <v>31</v>
      </c>
      <c r="B64" s="5" t="s">
        <v>303</v>
      </c>
      <c r="C64" s="5" t="s">
        <v>304</v>
      </c>
      <c r="D64" s="5" t="s">
        <v>161</v>
      </c>
      <c r="E64" s="5" t="s">
        <v>2</v>
      </c>
      <c r="F64" s="5" t="s">
        <v>401</v>
      </c>
      <c r="G64" s="5" t="s">
        <v>402</v>
      </c>
      <c r="H64" s="6">
        <v>2.4437927663734121E-4</v>
      </c>
      <c r="I64" s="7">
        <v>4125193</v>
      </c>
      <c r="J64" s="8">
        <f t="shared" si="0"/>
        <v>1008</v>
      </c>
      <c r="L64" s="5" t="str">
        <f t="shared" si="1"/>
        <v>Auditoria Tecnica según Decreto D201 PIC-NPM</v>
      </c>
    </row>
    <row r="65" spans="1:12" s="5" customFormat="1" ht="10.5" x14ac:dyDescent="0.25">
      <c r="A65" s="5" t="s">
        <v>30</v>
      </c>
      <c r="B65" s="5" t="s">
        <v>305</v>
      </c>
      <c r="C65" s="5" t="s">
        <v>306</v>
      </c>
      <c r="D65" s="5" t="s">
        <v>161</v>
      </c>
      <c r="E65" s="5" t="s">
        <v>2</v>
      </c>
      <c r="F65" s="5" t="s">
        <v>378</v>
      </c>
      <c r="G65" s="5" t="s">
        <v>379</v>
      </c>
      <c r="H65" s="6">
        <v>1.4662756598240471E-3</v>
      </c>
      <c r="I65" s="7">
        <v>4125193</v>
      </c>
      <c r="J65" s="8">
        <f t="shared" si="0"/>
        <v>6049</v>
      </c>
      <c r="L65" s="5" t="str">
        <f t="shared" si="1"/>
        <v>Auditoria Tecnica según Decreto D201 PIC-NPM</v>
      </c>
    </row>
    <row r="66" spans="1:12" s="5" customFormat="1" ht="10.5" x14ac:dyDescent="0.25">
      <c r="A66" s="5" t="s">
        <v>26</v>
      </c>
      <c r="B66" s="5" t="s">
        <v>307</v>
      </c>
      <c r="C66" s="5" t="s">
        <v>308</v>
      </c>
      <c r="D66" s="5" t="s">
        <v>161</v>
      </c>
      <c r="E66" s="5" t="s">
        <v>2</v>
      </c>
      <c r="F66" s="5" t="s">
        <v>403</v>
      </c>
      <c r="G66" s="5" t="s">
        <v>404</v>
      </c>
      <c r="H66" s="6">
        <v>9.7751710654936483E-4</v>
      </c>
      <c r="I66" s="7">
        <v>4125193</v>
      </c>
      <c r="J66" s="8">
        <f t="shared" si="0"/>
        <v>4032</v>
      </c>
      <c r="L66" s="5" t="str">
        <f t="shared" si="1"/>
        <v>Auditoria Tecnica según Decreto D201 PIC-NPM</v>
      </c>
    </row>
    <row r="67" spans="1:12" s="5" customFormat="1" ht="10.5" x14ac:dyDescent="0.25">
      <c r="A67" s="5" t="s">
        <v>21</v>
      </c>
      <c r="B67" s="5" t="s">
        <v>309</v>
      </c>
      <c r="C67" s="5" t="s">
        <v>310</v>
      </c>
      <c r="D67" s="5" t="s">
        <v>161</v>
      </c>
      <c r="E67" s="5" t="s">
        <v>2</v>
      </c>
      <c r="F67" s="5" t="s">
        <v>321</v>
      </c>
      <c r="G67" s="5" t="s">
        <v>322</v>
      </c>
      <c r="H67" s="6">
        <v>2.4437927663734121E-4</v>
      </c>
      <c r="I67" s="7">
        <v>4125193</v>
      </c>
      <c r="J67" s="8">
        <f t="shared" ref="J67:J68" si="2">ROUND(I67*H67,0)</f>
        <v>1008</v>
      </c>
      <c r="L67" s="5" t="str">
        <f t="shared" ref="L67:L68" si="3">CONCATENATE("Auditoria Tecnica según Decreto"," ",D67," ", E67)</f>
        <v>Auditoria Tecnica según Decreto D201 PIC-NPM</v>
      </c>
    </row>
    <row r="68" spans="1:12" s="5" customFormat="1" ht="10.5" x14ac:dyDescent="0.25">
      <c r="A68" s="5" t="s">
        <v>18</v>
      </c>
      <c r="B68" s="5" t="s">
        <v>311</v>
      </c>
      <c r="C68" s="5" t="s">
        <v>312</v>
      </c>
      <c r="D68" s="5" t="s">
        <v>161</v>
      </c>
      <c r="E68" s="5" t="s">
        <v>2</v>
      </c>
      <c r="F68" s="5" t="s">
        <v>405</v>
      </c>
      <c r="G68" s="5" t="s">
        <v>406</v>
      </c>
      <c r="H68" s="6">
        <v>1.9550342130987297E-3</v>
      </c>
      <c r="I68" s="7">
        <v>4125193</v>
      </c>
      <c r="J68" s="8">
        <f t="shared" si="2"/>
        <v>8065</v>
      </c>
      <c r="L68" s="5" t="str">
        <f t="shared" si="3"/>
        <v>Auditoria Tecnica según Decreto D201 PIC-NPM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B9CB-3937-424B-B394-C1FE7DE42B49}">
  <sheetPr>
    <tabColor theme="9"/>
  </sheetPr>
  <dimension ref="A1:I9"/>
  <sheetViews>
    <sheetView showGridLines="0" zoomScale="87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7" sqref="D13:D17"/>
    </sheetView>
  </sheetViews>
  <sheetFormatPr baseColWidth="10" defaultColWidth="11.453125" defaultRowHeight="11.5" x14ac:dyDescent="0.25"/>
  <cols>
    <col min="1" max="1" width="11.453125" style="57"/>
    <col min="2" max="2" width="12.81640625" style="57" bestFit="1" customWidth="1"/>
    <col min="3" max="3" width="40.1796875" style="57" bestFit="1" customWidth="1"/>
    <col min="4" max="4" width="95.54296875" style="57" customWidth="1"/>
    <col min="5" max="7" width="11.453125" style="57"/>
    <col min="8" max="8" width="19.1796875" style="57" customWidth="1"/>
    <col min="9" max="9" width="12.1796875" style="62" bestFit="1" customWidth="1"/>
    <col min="10" max="16384" width="11.453125" style="57"/>
  </cols>
  <sheetData>
    <row r="1" spans="1:9" ht="12" thickBot="1" x14ac:dyDescent="0.3">
      <c r="A1" s="52" t="s">
        <v>182</v>
      </c>
      <c r="B1" s="53" t="s">
        <v>183</v>
      </c>
      <c r="C1" s="54" t="s">
        <v>184</v>
      </c>
      <c r="D1" s="54" t="s">
        <v>185</v>
      </c>
      <c r="E1" s="54" t="s">
        <v>186</v>
      </c>
      <c r="F1" s="54" t="s">
        <v>187</v>
      </c>
      <c r="G1" s="54" t="s">
        <v>188</v>
      </c>
      <c r="H1" s="55" t="s">
        <v>189</v>
      </c>
      <c r="I1" s="56" t="s">
        <v>190</v>
      </c>
    </row>
    <row r="2" spans="1:9" ht="46" x14ac:dyDescent="0.25">
      <c r="A2" s="58">
        <v>44282</v>
      </c>
      <c r="B2" s="59" t="s">
        <v>6</v>
      </c>
      <c r="C2" s="60" t="s">
        <v>192</v>
      </c>
      <c r="D2" s="68" t="s">
        <v>489</v>
      </c>
      <c r="E2" s="59" t="s">
        <v>191</v>
      </c>
      <c r="F2" s="59">
        <v>2076</v>
      </c>
      <c r="G2" s="59" t="s">
        <v>191</v>
      </c>
      <c r="H2" s="59" t="s">
        <v>479</v>
      </c>
      <c r="I2" s="61">
        <v>3203292</v>
      </c>
    </row>
    <row r="3" spans="1:9" ht="46" x14ac:dyDescent="0.25">
      <c r="A3" s="58">
        <v>44282</v>
      </c>
      <c r="B3" s="59" t="s">
        <v>7</v>
      </c>
      <c r="C3" s="60" t="s">
        <v>192</v>
      </c>
      <c r="D3" s="68" t="s">
        <v>490</v>
      </c>
      <c r="E3" s="59" t="s">
        <v>191</v>
      </c>
      <c r="F3" s="59">
        <v>2075</v>
      </c>
      <c r="G3" s="59" t="s">
        <v>191</v>
      </c>
      <c r="H3" s="59" t="s">
        <v>480</v>
      </c>
      <c r="I3" s="61">
        <v>5062499</v>
      </c>
    </row>
    <row r="4" spans="1:9" ht="57.5" x14ac:dyDescent="0.25">
      <c r="A4" s="58">
        <v>44321</v>
      </c>
      <c r="B4" s="59" t="s">
        <v>2</v>
      </c>
      <c r="C4" s="60" t="s">
        <v>192</v>
      </c>
      <c r="D4" s="68" t="s">
        <v>488</v>
      </c>
      <c r="E4" s="59" t="s">
        <v>191</v>
      </c>
      <c r="F4" s="59">
        <v>2145</v>
      </c>
      <c r="G4" s="59" t="s">
        <v>191</v>
      </c>
      <c r="H4" s="59" t="s">
        <v>481</v>
      </c>
      <c r="I4" s="61">
        <v>1806242</v>
      </c>
    </row>
    <row r="5" spans="1:9" ht="57.5" x14ac:dyDescent="0.25">
      <c r="A5" s="58">
        <v>44343</v>
      </c>
      <c r="B5" s="59" t="s">
        <v>2</v>
      </c>
      <c r="C5" s="60" t="s">
        <v>192</v>
      </c>
      <c r="D5" s="68" t="s">
        <v>491</v>
      </c>
      <c r="E5" s="59" t="s">
        <v>191</v>
      </c>
      <c r="F5" s="59">
        <v>2185</v>
      </c>
      <c r="G5" s="59" t="s">
        <v>191</v>
      </c>
      <c r="H5" s="59" t="s">
        <v>482</v>
      </c>
      <c r="I5" s="61">
        <v>1811398</v>
      </c>
    </row>
    <row r="6" spans="1:9" ht="46" x14ac:dyDescent="0.25">
      <c r="A6" s="58">
        <v>44343</v>
      </c>
      <c r="B6" s="59" t="s">
        <v>6</v>
      </c>
      <c r="C6" s="60" t="s">
        <v>192</v>
      </c>
      <c r="D6" s="68" t="s">
        <v>487</v>
      </c>
      <c r="E6" s="59" t="s">
        <v>191</v>
      </c>
      <c r="F6" s="59">
        <v>2180</v>
      </c>
      <c r="G6" s="59" t="s">
        <v>191</v>
      </c>
      <c r="H6" s="59" t="s">
        <v>483</v>
      </c>
      <c r="I6" s="61">
        <v>3226064</v>
      </c>
    </row>
    <row r="7" spans="1:9" ht="46" x14ac:dyDescent="0.25">
      <c r="A7" s="58">
        <v>44343</v>
      </c>
      <c r="B7" s="59" t="s">
        <v>7</v>
      </c>
      <c r="C7" s="60" t="s">
        <v>192</v>
      </c>
      <c r="D7" s="68" t="s">
        <v>486</v>
      </c>
      <c r="E7" s="59" t="s">
        <v>191</v>
      </c>
      <c r="F7" s="59">
        <v>2179</v>
      </c>
      <c r="G7" s="59" t="s">
        <v>191</v>
      </c>
      <c r="H7" s="59" t="s">
        <v>484</v>
      </c>
      <c r="I7" s="61">
        <v>5098489</v>
      </c>
    </row>
    <row r="9" spans="1:9" x14ac:dyDescent="0.25">
      <c r="H9" s="62"/>
    </row>
  </sheetData>
  <autoFilter ref="A1:I7" xr:uid="{63618444-5605-42C1-951A-1CEFB1456AB1}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5FB8-F8FD-4985-88A2-3FB6F732204E}">
  <dimension ref="A1:M32"/>
  <sheetViews>
    <sheetView workbookViewId="0">
      <selection activeCell="M19" sqref="M19"/>
    </sheetView>
  </sheetViews>
  <sheetFormatPr baseColWidth="10" defaultRowHeight="14.5" x14ac:dyDescent="0.35"/>
  <sheetData>
    <row r="1" spans="1:13" x14ac:dyDescent="0.35">
      <c r="A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35">
      <c r="A2">
        <v>1</v>
      </c>
      <c r="B2" s="1">
        <v>26799.01</v>
      </c>
      <c r="C2" s="1">
        <v>26825.81</v>
      </c>
      <c r="D2" s="1">
        <v>26928.49</v>
      </c>
      <c r="E2" s="1">
        <v>26966.89</v>
      </c>
      <c r="F2" s="1">
        <v>27006.43</v>
      </c>
      <c r="G2" s="1">
        <v>27080.94</v>
      </c>
      <c r="H2" s="1">
        <v>27161.48</v>
      </c>
      <c r="I2" s="1">
        <v>27203.360000000001</v>
      </c>
      <c r="J2" s="1">
        <v>27291.08</v>
      </c>
      <c r="K2" s="1">
        <v>27359.27</v>
      </c>
      <c r="L2" s="1">
        <v>27434.76</v>
      </c>
      <c r="M2" s="1">
        <v>27536.46</v>
      </c>
    </row>
    <row r="3" spans="1:13" x14ac:dyDescent="0.35">
      <c r="A3">
        <v>2</v>
      </c>
      <c r="B3" s="1">
        <v>26799.87</v>
      </c>
      <c r="C3" s="1">
        <v>26826.67</v>
      </c>
      <c r="D3" s="1">
        <v>26933.29</v>
      </c>
      <c r="E3" s="1">
        <v>26966.89</v>
      </c>
      <c r="F3" s="1">
        <v>27008.23</v>
      </c>
      <c r="G3" s="1">
        <v>27083.56</v>
      </c>
      <c r="H3" s="1">
        <v>27164.19</v>
      </c>
      <c r="I3" s="1">
        <v>27204.23</v>
      </c>
      <c r="J3" s="1">
        <v>27294.6</v>
      </c>
      <c r="K3" s="1">
        <v>27361.09</v>
      </c>
      <c r="L3" s="1">
        <v>27437.41</v>
      </c>
      <c r="M3" s="1">
        <v>27540.13</v>
      </c>
    </row>
    <row r="4" spans="1:13" x14ac:dyDescent="0.35">
      <c r="A4">
        <v>3</v>
      </c>
      <c r="B4" s="1">
        <v>26800.73</v>
      </c>
      <c r="C4" s="1">
        <v>26827.54</v>
      </c>
      <c r="D4" s="1">
        <v>26938.09</v>
      </c>
      <c r="E4" s="1">
        <v>26966.89</v>
      </c>
      <c r="F4" s="1">
        <v>27010.03</v>
      </c>
      <c r="G4" s="1">
        <v>27086.17</v>
      </c>
      <c r="H4" s="1">
        <v>27166.91</v>
      </c>
      <c r="I4" s="1">
        <v>27205.11</v>
      </c>
      <c r="J4" s="1">
        <v>27298.11</v>
      </c>
      <c r="K4" s="1">
        <v>27362.91</v>
      </c>
      <c r="L4" s="1">
        <v>27440.06</v>
      </c>
      <c r="M4" s="1">
        <v>27543.79</v>
      </c>
    </row>
    <row r="5" spans="1:13" x14ac:dyDescent="0.35">
      <c r="A5">
        <v>4</v>
      </c>
      <c r="B5" s="1">
        <v>26801.599999999999</v>
      </c>
      <c r="C5" s="1">
        <v>26828.400000000001</v>
      </c>
      <c r="D5" s="1">
        <v>26942.89</v>
      </c>
      <c r="E5" s="1">
        <v>26966.89</v>
      </c>
      <c r="F5" s="1">
        <v>27011.83</v>
      </c>
      <c r="G5" s="1">
        <v>27088.79</v>
      </c>
      <c r="H5" s="1">
        <v>27169.62</v>
      </c>
      <c r="I5" s="1">
        <v>27205.99</v>
      </c>
      <c r="J5" s="1">
        <v>27301.63</v>
      </c>
      <c r="K5" s="1">
        <v>27364.73</v>
      </c>
      <c r="L5" s="1">
        <v>27442.71</v>
      </c>
      <c r="M5" s="1">
        <v>27547.46</v>
      </c>
    </row>
    <row r="6" spans="1:13" x14ac:dyDescent="0.35">
      <c r="A6">
        <v>5</v>
      </c>
      <c r="B6" s="1">
        <v>26802.46</v>
      </c>
      <c r="C6" s="1">
        <v>26829.27</v>
      </c>
      <c r="D6" s="1">
        <v>26947.69</v>
      </c>
      <c r="E6" s="1">
        <v>26966.89</v>
      </c>
      <c r="F6" s="1">
        <v>27013.63</v>
      </c>
      <c r="G6" s="1">
        <v>27091.41</v>
      </c>
      <c r="H6" s="1">
        <v>27172.33</v>
      </c>
      <c r="I6" s="1">
        <v>27206.86</v>
      </c>
      <c r="J6" s="1">
        <v>27305.14</v>
      </c>
      <c r="K6" s="1">
        <v>27366.560000000001</v>
      </c>
      <c r="L6" s="1">
        <v>27445.360000000001</v>
      </c>
      <c r="M6" s="1">
        <v>27551.13</v>
      </c>
    </row>
    <row r="7" spans="1:13" x14ac:dyDescent="0.35">
      <c r="A7">
        <v>6</v>
      </c>
      <c r="B7" s="1">
        <v>26803.33</v>
      </c>
      <c r="C7" s="1">
        <v>26830.13</v>
      </c>
      <c r="D7" s="1">
        <v>26952.49</v>
      </c>
      <c r="E7" s="1">
        <v>26966.89</v>
      </c>
      <c r="F7" s="1">
        <v>27015.43</v>
      </c>
      <c r="G7" s="1">
        <v>27094.03</v>
      </c>
      <c r="H7" s="1">
        <v>27175.040000000001</v>
      </c>
      <c r="I7" s="1">
        <v>27207.74</v>
      </c>
      <c r="J7" s="1">
        <v>27308.66</v>
      </c>
      <c r="K7" s="1">
        <v>27368.38</v>
      </c>
      <c r="L7" s="1">
        <v>27448.01</v>
      </c>
      <c r="M7" s="1">
        <v>27554.79</v>
      </c>
    </row>
    <row r="8" spans="1:13" x14ac:dyDescent="0.35">
      <c r="A8">
        <v>7</v>
      </c>
      <c r="B8" s="1">
        <v>26804.19</v>
      </c>
      <c r="C8" s="1">
        <v>26831</v>
      </c>
      <c r="D8" s="1">
        <v>26957.29</v>
      </c>
      <c r="E8" s="1">
        <v>26966.89</v>
      </c>
      <c r="F8" s="1">
        <v>27017.22</v>
      </c>
      <c r="G8" s="1">
        <v>27096.65</v>
      </c>
      <c r="H8" s="1">
        <v>27177.759999999998</v>
      </c>
      <c r="I8" s="1">
        <v>27208.62</v>
      </c>
      <c r="J8" s="1">
        <v>27312.18</v>
      </c>
      <c r="K8" s="1">
        <v>27370.2</v>
      </c>
      <c r="L8" s="1">
        <v>27450.67</v>
      </c>
      <c r="M8" s="1">
        <v>27558.46</v>
      </c>
    </row>
    <row r="9" spans="1:13" x14ac:dyDescent="0.35">
      <c r="A9">
        <v>8</v>
      </c>
      <c r="B9" s="1">
        <v>26805.05</v>
      </c>
      <c r="C9" s="1">
        <v>26831.86</v>
      </c>
      <c r="D9" s="1">
        <v>26962.09</v>
      </c>
      <c r="E9" s="1">
        <v>26966.89</v>
      </c>
      <c r="F9" s="1">
        <v>27019.02</v>
      </c>
      <c r="G9" s="1">
        <v>27099.26</v>
      </c>
      <c r="H9" s="1">
        <v>27180.47</v>
      </c>
      <c r="I9" s="1">
        <v>27209.5</v>
      </c>
      <c r="J9" s="1">
        <v>27315.69</v>
      </c>
      <c r="K9" s="1">
        <v>27372.03</v>
      </c>
      <c r="L9" s="1">
        <v>27453.32</v>
      </c>
      <c r="M9" s="1">
        <v>27562.13</v>
      </c>
    </row>
    <row r="10" spans="1:13" x14ac:dyDescent="0.35">
      <c r="A10">
        <v>9</v>
      </c>
      <c r="B10" s="1">
        <v>26805.919999999998</v>
      </c>
      <c r="C10" s="1">
        <v>26832.73</v>
      </c>
      <c r="D10" s="1">
        <v>26966.89</v>
      </c>
      <c r="E10" s="1">
        <v>26966.89</v>
      </c>
      <c r="F10" s="1">
        <v>27020.82</v>
      </c>
      <c r="G10" s="1">
        <v>27101.88</v>
      </c>
      <c r="H10" s="1">
        <v>27183.19</v>
      </c>
      <c r="I10" s="1">
        <v>27210.37</v>
      </c>
      <c r="J10" s="1">
        <v>27319.21</v>
      </c>
      <c r="K10" s="1">
        <v>27373.85</v>
      </c>
      <c r="L10" s="1">
        <v>27455.97</v>
      </c>
      <c r="M10" s="1">
        <v>27565.79</v>
      </c>
    </row>
    <row r="11" spans="1:13" x14ac:dyDescent="0.35">
      <c r="A11">
        <v>10</v>
      </c>
      <c r="B11" s="1">
        <v>26806.78</v>
      </c>
      <c r="C11" s="1">
        <v>26837.51</v>
      </c>
      <c r="D11" s="1">
        <v>26966.89</v>
      </c>
      <c r="E11" s="1">
        <v>26968.69</v>
      </c>
      <c r="F11" s="1">
        <v>27023.43</v>
      </c>
      <c r="G11" s="1">
        <v>27104.59</v>
      </c>
      <c r="H11" s="1">
        <v>27184.07</v>
      </c>
      <c r="I11" s="1">
        <v>27213.87</v>
      </c>
      <c r="J11" s="1">
        <v>27321.03</v>
      </c>
      <c r="K11" s="1">
        <v>27376.5</v>
      </c>
      <c r="L11" s="1">
        <v>27459.62</v>
      </c>
      <c r="M11" s="1">
        <v>27565.79</v>
      </c>
    </row>
    <row r="12" spans="1:13" x14ac:dyDescent="0.35">
      <c r="A12">
        <v>11</v>
      </c>
      <c r="B12" s="1">
        <v>26807.65</v>
      </c>
      <c r="C12" s="1">
        <v>26842.29</v>
      </c>
      <c r="D12" s="1">
        <v>26966.89</v>
      </c>
      <c r="E12" s="1">
        <v>26970.48</v>
      </c>
      <c r="F12" s="1">
        <v>27026.04</v>
      </c>
      <c r="G12" s="1">
        <v>27107.29</v>
      </c>
      <c r="H12" s="1">
        <v>27184.94</v>
      </c>
      <c r="I12" s="1">
        <v>27217.38</v>
      </c>
      <c r="J12" s="1">
        <v>27322.85</v>
      </c>
      <c r="K12" s="1">
        <v>27379.14</v>
      </c>
      <c r="L12" s="1">
        <v>27463.279999999999</v>
      </c>
      <c r="M12" s="1">
        <v>27565.79</v>
      </c>
    </row>
    <row r="13" spans="1:13" x14ac:dyDescent="0.35">
      <c r="A13">
        <v>12</v>
      </c>
      <c r="B13" s="1">
        <v>26808.51</v>
      </c>
      <c r="C13" s="1">
        <v>26847.07</v>
      </c>
      <c r="D13" s="1">
        <v>26966.89</v>
      </c>
      <c r="E13" s="1">
        <v>26972.28</v>
      </c>
      <c r="F13" s="1">
        <v>27028.65</v>
      </c>
      <c r="G13" s="1">
        <v>27110</v>
      </c>
      <c r="H13" s="1">
        <v>27185.82</v>
      </c>
      <c r="I13" s="1">
        <v>27220.880000000001</v>
      </c>
      <c r="J13" s="1">
        <v>27324.67</v>
      </c>
      <c r="K13" s="1">
        <v>27381.79</v>
      </c>
      <c r="L13" s="1">
        <v>27466.93</v>
      </c>
      <c r="M13" s="1">
        <v>27565.79</v>
      </c>
    </row>
    <row r="14" spans="1:13" x14ac:dyDescent="0.35">
      <c r="A14">
        <v>13</v>
      </c>
      <c r="B14" s="1">
        <v>26809.38</v>
      </c>
      <c r="C14" s="1">
        <v>26851.86</v>
      </c>
      <c r="D14" s="1">
        <v>26966.89</v>
      </c>
      <c r="E14" s="1">
        <v>26974.07</v>
      </c>
      <c r="F14" s="1">
        <v>27031.27</v>
      </c>
      <c r="G14" s="1">
        <v>27112.71</v>
      </c>
      <c r="H14" s="1">
        <v>27186.7</v>
      </c>
      <c r="I14" s="1">
        <v>27224.39</v>
      </c>
      <c r="J14" s="1">
        <v>27326.49</v>
      </c>
      <c r="K14" s="1">
        <v>27384.43</v>
      </c>
      <c r="L14" s="1">
        <v>27470.59</v>
      </c>
      <c r="M14" s="1">
        <v>27565.79</v>
      </c>
    </row>
    <row r="15" spans="1:13" x14ac:dyDescent="0.35">
      <c r="A15">
        <v>14</v>
      </c>
      <c r="B15" s="1">
        <v>26810.240000000002</v>
      </c>
      <c r="C15" s="1">
        <v>26856.639999999999</v>
      </c>
      <c r="D15" s="1">
        <v>26966.89</v>
      </c>
      <c r="E15" s="1">
        <v>26975.87</v>
      </c>
      <c r="F15" s="1">
        <v>27033.88</v>
      </c>
      <c r="G15" s="1">
        <v>27115.41</v>
      </c>
      <c r="H15" s="1">
        <v>27187.57</v>
      </c>
      <c r="I15" s="1">
        <v>27227.9</v>
      </c>
      <c r="J15" s="1">
        <v>27328.31</v>
      </c>
      <c r="K15" s="1">
        <v>27387.08</v>
      </c>
      <c r="L15" s="1">
        <v>27474.240000000002</v>
      </c>
      <c r="M15" s="1">
        <v>27565.79</v>
      </c>
    </row>
    <row r="16" spans="1:13" x14ac:dyDescent="0.35">
      <c r="A16">
        <v>15</v>
      </c>
      <c r="B16" s="1">
        <v>26811.11</v>
      </c>
      <c r="C16" s="1">
        <v>26861.42</v>
      </c>
      <c r="D16" s="1">
        <v>26966.89</v>
      </c>
      <c r="E16" s="1">
        <v>26977.67</v>
      </c>
      <c r="F16" s="1">
        <v>27036.49</v>
      </c>
      <c r="G16" s="1">
        <v>27118.12</v>
      </c>
      <c r="H16" s="1">
        <v>27188.45</v>
      </c>
      <c r="I16" s="1">
        <v>27231.4</v>
      </c>
      <c r="J16" s="1">
        <v>27330.13</v>
      </c>
      <c r="K16" s="1">
        <v>27389.73</v>
      </c>
      <c r="L16" s="1">
        <v>27477.9</v>
      </c>
      <c r="M16" s="1">
        <v>27565.79</v>
      </c>
    </row>
    <row r="17" spans="1:13" x14ac:dyDescent="0.35">
      <c r="A17">
        <v>16</v>
      </c>
      <c r="B17" s="1">
        <v>26811.97</v>
      </c>
      <c r="C17" s="1">
        <v>26866.21</v>
      </c>
      <c r="D17" s="1">
        <v>26966.89</v>
      </c>
      <c r="E17" s="1">
        <v>26979.46</v>
      </c>
      <c r="F17" s="1">
        <v>27039.1</v>
      </c>
      <c r="G17" s="1">
        <v>27120.83</v>
      </c>
      <c r="H17" s="1">
        <v>27189.33</v>
      </c>
      <c r="I17" s="1">
        <v>27234.91</v>
      </c>
      <c r="J17" s="1">
        <v>27331.95</v>
      </c>
      <c r="K17" s="1">
        <v>27392.37</v>
      </c>
      <c r="L17" s="1">
        <v>27481.56</v>
      </c>
      <c r="M17" s="1">
        <v>27565.79</v>
      </c>
    </row>
    <row r="18" spans="1:13" x14ac:dyDescent="0.35">
      <c r="A18">
        <v>17</v>
      </c>
      <c r="B18" s="1">
        <v>26812.84</v>
      </c>
      <c r="C18" s="1">
        <v>26870.99</v>
      </c>
      <c r="D18" s="1">
        <v>26966.89</v>
      </c>
      <c r="E18" s="1">
        <v>26981.26</v>
      </c>
      <c r="F18" s="1">
        <v>27041.72</v>
      </c>
      <c r="G18" s="1">
        <v>27123.54</v>
      </c>
      <c r="H18" s="1">
        <v>27190.2</v>
      </c>
      <c r="I18" s="1">
        <v>27238.42</v>
      </c>
      <c r="J18" s="1">
        <v>27333.77</v>
      </c>
      <c r="K18" s="1">
        <v>27395.02</v>
      </c>
      <c r="L18" s="1">
        <v>27485.21</v>
      </c>
      <c r="M18" s="1">
        <v>27565.79</v>
      </c>
    </row>
    <row r="19" spans="1:13" x14ac:dyDescent="0.35">
      <c r="A19">
        <v>18</v>
      </c>
      <c r="B19" s="1">
        <v>26813.7</v>
      </c>
      <c r="C19" s="1">
        <v>26875.78</v>
      </c>
      <c r="D19" s="1">
        <v>26966.89</v>
      </c>
      <c r="E19" s="1">
        <v>26983.06</v>
      </c>
      <c r="F19" s="1">
        <v>27044.33</v>
      </c>
      <c r="G19" s="1">
        <v>27126.25</v>
      </c>
      <c r="H19" s="1">
        <v>27191.08</v>
      </c>
      <c r="I19" s="1">
        <v>27241.919999999998</v>
      </c>
      <c r="J19" s="1">
        <v>27335.59</v>
      </c>
      <c r="K19" s="1">
        <v>27397.67</v>
      </c>
      <c r="L19" s="1">
        <v>27488.87</v>
      </c>
      <c r="M19" s="1">
        <v>27565.79</v>
      </c>
    </row>
    <row r="20" spans="1:13" x14ac:dyDescent="0.35">
      <c r="A20">
        <v>19</v>
      </c>
      <c r="B20" s="1">
        <v>26814.560000000001</v>
      </c>
      <c r="C20" s="1">
        <v>26880.57</v>
      </c>
      <c r="D20" s="1">
        <v>26966.89</v>
      </c>
      <c r="E20" s="1">
        <v>26984.86</v>
      </c>
      <c r="F20" s="1">
        <v>27046.94</v>
      </c>
      <c r="G20" s="1">
        <v>27128.95</v>
      </c>
      <c r="H20" s="1">
        <v>27191.96</v>
      </c>
      <c r="I20" s="1">
        <v>27245.43</v>
      </c>
      <c r="J20" s="1">
        <v>27337.41</v>
      </c>
      <c r="K20" s="1">
        <v>27400.31</v>
      </c>
      <c r="L20" s="1">
        <v>27492.53</v>
      </c>
      <c r="M20" s="1">
        <v>27565.79</v>
      </c>
    </row>
    <row r="21" spans="1:13" x14ac:dyDescent="0.35">
      <c r="A21">
        <v>20</v>
      </c>
      <c r="B21" s="1">
        <v>26815.43</v>
      </c>
      <c r="C21" s="1">
        <v>26885.360000000001</v>
      </c>
      <c r="D21" s="1">
        <v>26966.89</v>
      </c>
      <c r="E21" s="1">
        <v>26986.65</v>
      </c>
      <c r="F21" s="1">
        <v>27049.56</v>
      </c>
      <c r="G21" s="1">
        <v>27131.66</v>
      </c>
      <c r="H21" s="1">
        <v>27192.83</v>
      </c>
      <c r="I21" s="1">
        <v>27248.94</v>
      </c>
      <c r="J21" s="1">
        <v>27339.23</v>
      </c>
      <c r="K21" s="1">
        <v>27402.959999999999</v>
      </c>
      <c r="L21" s="1">
        <v>27496.19</v>
      </c>
      <c r="M21" s="1">
        <v>27565.79</v>
      </c>
    </row>
    <row r="22" spans="1:13" x14ac:dyDescent="0.35">
      <c r="A22">
        <v>21</v>
      </c>
      <c r="B22" s="1">
        <v>26816.29</v>
      </c>
      <c r="C22" s="1">
        <v>26890.15</v>
      </c>
      <c r="D22" s="1">
        <v>26966.89</v>
      </c>
      <c r="E22" s="1">
        <v>26988.45</v>
      </c>
      <c r="F22" s="1">
        <v>27052.17</v>
      </c>
      <c r="G22" s="1">
        <v>27134.37</v>
      </c>
      <c r="H22" s="1">
        <v>27193.71</v>
      </c>
      <c r="I22" s="1">
        <v>27252.45</v>
      </c>
      <c r="J22" s="1">
        <v>27341.05</v>
      </c>
      <c r="K22" s="1">
        <v>27405.61</v>
      </c>
      <c r="L22" s="1">
        <v>27499.85</v>
      </c>
      <c r="M22" s="1">
        <v>27565.79</v>
      </c>
    </row>
    <row r="23" spans="1:13" x14ac:dyDescent="0.35">
      <c r="A23">
        <v>22</v>
      </c>
      <c r="B23" s="1">
        <v>26817.16</v>
      </c>
      <c r="C23" s="1">
        <v>26894.94</v>
      </c>
      <c r="D23" s="1">
        <v>26966.89</v>
      </c>
      <c r="E23" s="1">
        <v>26990.25</v>
      </c>
      <c r="F23" s="1">
        <v>27054.78</v>
      </c>
      <c r="G23" s="1">
        <v>27137.08</v>
      </c>
      <c r="H23" s="1">
        <v>27194.59</v>
      </c>
      <c r="I23" s="1">
        <v>27255.96</v>
      </c>
      <c r="J23" s="1">
        <v>27342.87</v>
      </c>
      <c r="K23" s="1">
        <v>27408.26</v>
      </c>
      <c r="L23" s="1">
        <v>27503.51</v>
      </c>
      <c r="M23" s="1">
        <v>27565.79</v>
      </c>
    </row>
    <row r="24" spans="1:13" x14ac:dyDescent="0.35">
      <c r="A24">
        <v>23</v>
      </c>
      <c r="B24" s="1">
        <v>26818.02</v>
      </c>
      <c r="C24" s="1">
        <v>26899.73</v>
      </c>
      <c r="D24" s="1">
        <v>26966.89</v>
      </c>
      <c r="E24" s="1">
        <v>26992.05</v>
      </c>
      <c r="F24" s="1">
        <v>27057.4</v>
      </c>
      <c r="G24" s="1">
        <v>27139.79</v>
      </c>
      <c r="H24" s="1">
        <v>27195.46</v>
      </c>
      <c r="I24" s="1">
        <v>27259.47</v>
      </c>
      <c r="J24" s="1">
        <v>27344.69</v>
      </c>
      <c r="K24" s="1">
        <v>27410.91</v>
      </c>
      <c r="L24" s="1">
        <v>27507.17</v>
      </c>
      <c r="M24" s="1">
        <v>27565.79</v>
      </c>
    </row>
    <row r="25" spans="1:13" x14ac:dyDescent="0.35">
      <c r="A25">
        <v>24</v>
      </c>
      <c r="B25" s="1">
        <v>26818.89</v>
      </c>
      <c r="C25" s="1">
        <v>26904.52</v>
      </c>
      <c r="D25" s="1">
        <v>26966.89</v>
      </c>
      <c r="E25" s="1">
        <v>26993.84</v>
      </c>
      <c r="F25" s="1">
        <v>27060.01</v>
      </c>
      <c r="G25" s="1">
        <v>27142.5</v>
      </c>
      <c r="H25" s="1">
        <v>27196.34</v>
      </c>
      <c r="I25" s="1">
        <v>27262.98</v>
      </c>
      <c r="J25" s="1">
        <v>27346.52</v>
      </c>
      <c r="K25" s="1">
        <v>27413.56</v>
      </c>
      <c r="L25" s="1">
        <v>27510.83</v>
      </c>
      <c r="M25" s="1">
        <v>27565.79</v>
      </c>
    </row>
    <row r="26" spans="1:13" x14ac:dyDescent="0.35">
      <c r="A26">
        <v>25</v>
      </c>
      <c r="B26" s="1">
        <v>26819.75</v>
      </c>
      <c r="C26" s="1">
        <v>26909.31</v>
      </c>
      <c r="D26" s="1">
        <v>26966.89</v>
      </c>
      <c r="E26" s="1">
        <v>26995.64</v>
      </c>
      <c r="F26" s="1">
        <v>27062.63</v>
      </c>
      <c r="G26" s="1">
        <v>27145.21</v>
      </c>
      <c r="H26" s="1">
        <v>27197.22</v>
      </c>
      <c r="I26" s="1">
        <v>27266.49</v>
      </c>
      <c r="J26" s="1">
        <v>27348.34</v>
      </c>
      <c r="K26" s="1">
        <v>27416.2</v>
      </c>
      <c r="L26" s="1">
        <v>27514.49</v>
      </c>
      <c r="M26" s="1">
        <v>27565.79</v>
      </c>
    </row>
    <row r="27" spans="1:13" x14ac:dyDescent="0.35">
      <c r="A27">
        <v>26</v>
      </c>
      <c r="B27" s="1">
        <v>26820.62</v>
      </c>
      <c r="C27" s="1">
        <v>26914.11</v>
      </c>
      <c r="D27" s="1">
        <v>26966.89</v>
      </c>
      <c r="E27" s="1">
        <v>26997.439999999999</v>
      </c>
      <c r="F27" s="1">
        <v>27065.24</v>
      </c>
      <c r="G27" s="1">
        <v>27147.919999999998</v>
      </c>
      <c r="H27" s="1">
        <v>27198.09</v>
      </c>
      <c r="I27" s="1">
        <v>27270</v>
      </c>
      <c r="J27" s="1">
        <v>27350.16</v>
      </c>
      <c r="K27" s="1">
        <v>27418.85</v>
      </c>
      <c r="L27" s="1">
        <v>27518.15</v>
      </c>
      <c r="M27" s="1">
        <v>27565.79</v>
      </c>
    </row>
    <row r="28" spans="1:13" x14ac:dyDescent="0.35">
      <c r="A28">
        <v>27</v>
      </c>
      <c r="B28" s="1">
        <v>26821.48</v>
      </c>
      <c r="C28" s="1">
        <v>26918.9</v>
      </c>
      <c r="D28" s="1">
        <v>26966.89</v>
      </c>
      <c r="E28" s="1">
        <v>26999.24</v>
      </c>
      <c r="F28" s="1">
        <v>27067.86</v>
      </c>
      <c r="G28" s="1">
        <v>27150.63</v>
      </c>
      <c r="H28" s="1">
        <v>27198.97</v>
      </c>
      <c r="I28" s="1">
        <v>27273.52</v>
      </c>
      <c r="J28" s="1">
        <v>27351.98</v>
      </c>
      <c r="K28" s="1">
        <v>27421.5</v>
      </c>
      <c r="L28" s="1">
        <v>27521.81</v>
      </c>
      <c r="M28" s="1">
        <v>27565.79</v>
      </c>
    </row>
    <row r="29" spans="1:13" x14ac:dyDescent="0.35">
      <c r="A29">
        <v>28</v>
      </c>
      <c r="B29" s="1">
        <v>26822.35</v>
      </c>
      <c r="C29" s="1">
        <v>26923.7</v>
      </c>
      <c r="D29" s="1">
        <v>26966.89</v>
      </c>
      <c r="E29" s="1">
        <v>27001.040000000001</v>
      </c>
      <c r="F29" s="1">
        <v>27070.47</v>
      </c>
      <c r="G29" s="1">
        <v>27153.35</v>
      </c>
      <c r="H29" s="1">
        <v>27199.85</v>
      </c>
      <c r="I29" s="1">
        <v>27277.03</v>
      </c>
      <c r="J29" s="1">
        <v>27353.8</v>
      </c>
      <c r="K29" s="1">
        <v>27424.15</v>
      </c>
      <c r="L29" s="1">
        <v>27525.47</v>
      </c>
      <c r="M29" s="1">
        <v>27565.79</v>
      </c>
    </row>
    <row r="30" spans="1:13" x14ac:dyDescent="0.35">
      <c r="A30">
        <v>29</v>
      </c>
      <c r="B30" s="1">
        <v>26823.21</v>
      </c>
      <c r="D30" s="1">
        <v>26966.89</v>
      </c>
      <c r="E30" s="1">
        <v>27002.83</v>
      </c>
      <c r="F30" s="1">
        <v>27073.09</v>
      </c>
      <c r="G30" s="1">
        <v>27156.06</v>
      </c>
      <c r="H30" s="1">
        <v>27200.720000000001</v>
      </c>
      <c r="I30" s="1">
        <v>27280.54</v>
      </c>
      <c r="J30" s="1">
        <v>27355.62</v>
      </c>
      <c r="K30" s="1">
        <v>27426.799999999999</v>
      </c>
      <c r="L30" s="1">
        <v>27529.14</v>
      </c>
      <c r="M30" s="1">
        <v>27565.79</v>
      </c>
    </row>
    <row r="31" spans="1:13" x14ac:dyDescent="0.35">
      <c r="A31">
        <v>30</v>
      </c>
      <c r="B31" s="1">
        <v>26824.080000000002</v>
      </c>
      <c r="D31" s="1">
        <v>26966.89</v>
      </c>
      <c r="E31" s="1">
        <v>27004.63</v>
      </c>
      <c r="F31" s="1">
        <v>27075.71</v>
      </c>
      <c r="G31" s="1">
        <v>27158.77</v>
      </c>
      <c r="H31" s="1">
        <v>27201.599999999999</v>
      </c>
      <c r="I31" s="1">
        <v>27284.05</v>
      </c>
      <c r="J31" s="1">
        <v>27357.45</v>
      </c>
      <c r="K31" s="1">
        <v>27429.45</v>
      </c>
      <c r="L31" s="1">
        <v>27532.799999999999</v>
      </c>
      <c r="M31" s="1">
        <v>27565.79</v>
      </c>
    </row>
    <row r="32" spans="1:13" x14ac:dyDescent="0.35">
      <c r="A32">
        <v>31</v>
      </c>
      <c r="B32" s="1">
        <v>26824.94</v>
      </c>
      <c r="D32" s="1">
        <v>26966.89</v>
      </c>
      <c r="F32" s="1">
        <v>27078.32</v>
      </c>
      <c r="H32" s="1">
        <v>27202.48</v>
      </c>
      <c r="I32" s="1">
        <v>27287.57</v>
      </c>
      <c r="K32" s="1">
        <v>27432.1</v>
      </c>
      <c r="M32" s="1">
        <v>27565.79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D8FC-B223-4118-A166-8B1B089BE167}">
  <dimension ref="A1:M32"/>
  <sheetViews>
    <sheetView workbookViewId="0">
      <selection activeCell="M19" sqref="M19"/>
    </sheetView>
  </sheetViews>
  <sheetFormatPr baseColWidth="10" defaultRowHeight="14.5" x14ac:dyDescent="0.35"/>
  <sheetData>
    <row r="1" spans="1:13" x14ac:dyDescent="0.35">
      <c r="A1" t="s">
        <v>178</v>
      </c>
      <c r="B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35">
      <c r="A2">
        <v>1</v>
      </c>
      <c r="B2" s="1">
        <v>27565.79</v>
      </c>
      <c r="C2" s="1">
        <v>27545.34</v>
      </c>
      <c r="D2" s="1">
        <v>27557.89</v>
      </c>
      <c r="E2" s="1">
        <v>27565.759999999998</v>
      </c>
      <c r="F2" s="1">
        <v>27666.77</v>
      </c>
      <c r="G2" s="1">
        <v>27765.23</v>
      </c>
      <c r="H2" s="1">
        <v>27908.86</v>
      </c>
      <c r="I2" s="1">
        <v>27953.42</v>
      </c>
      <c r="J2" s="1">
        <v>27994.89</v>
      </c>
      <c r="K2" s="1">
        <v>28050.400000000001</v>
      </c>
      <c r="L2" s="1">
        <v>28065.35</v>
      </c>
      <c r="M2" s="1">
        <v>28229.83</v>
      </c>
    </row>
    <row r="3" spans="1:13" x14ac:dyDescent="0.35">
      <c r="A3">
        <v>2</v>
      </c>
      <c r="B3" s="1">
        <v>27565.79</v>
      </c>
      <c r="C3" s="1">
        <v>27544.45</v>
      </c>
      <c r="D3" s="1">
        <v>27558.87</v>
      </c>
      <c r="E3" s="1">
        <v>27565.759999999998</v>
      </c>
      <c r="F3" s="1">
        <v>27671.37</v>
      </c>
      <c r="G3" s="1">
        <v>27767.91</v>
      </c>
      <c r="H3" s="1">
        <v>27914.43</v>
      </c>
      <c r="I3" s="1">
        <v>27953.42</v>
      </c>
      <c r="J3" s="1">
        <v>27996.69</v>
      </c>
      <c r="K3" s="1">
        <v>28052.27</v>
      </c>
      <c r="L3" s="1">
        <v>28065.35</v>
      </c>
      <c r="M3" s="1">
        <v>28237.32</v>
      </c>
    </row>
    <row r="4" spans="1:13" x14ac:dyDescent="0.35">
      <c r="A4">
        <v>3</v>
      </c>
      <c r="B4" s="1">
        <v>27565.79</v>
      </c>
      <c r="C4" s="1">
        <v>27543.56</v>
      </c>
      <c r="D4" s="1">
        <v>27559.85</v>
      </c>
      <c r="E4" s="1">
        <v>27565.759999999998</v>
      </c>
      <c r="F4" s="1">
        <v>27675.97</v>
      </c>
      <c r="G4" s="1">
        <v>27770.6</v>
      </c>
      <c r="H4" s="1">
        <v>27920</v>
      </c>
      <c r="I4" s="1">
        <v>27953.42</v>
      </c>
      <c r="J4" s="1">
        <v>27998.5</v>
      </c>
      <c r="K4" s="1">
        <v>28054.14</v>
      </c>
      <c r="L4" s="1">
        <v>28065.35</v>
      </c>
      <c r="M4" s="1">
        <v>28244.83</v>
      </c>
    </row>
    <row r="5" spans="1:13" x14ac:dyDescent="0.35">
      <c r="A5">
        <v>4</v>
      </c>
      <c r="B5" s="1">
        <v>27565.79</v>
      </c>
      <c r="C5" s="1">
        <v>27542.67</v>
      </c>
      <c r="D5" s="1">
        <v>27560.84</v>
      </c>
      <c r="E5" s="1">
        <v>27565.759999999998</v>
      </c>
      <c r="F5" s="1">
        <v>27680.57</v>
      </c>
      <c r="G5" s="1">
        <v>27773.279999999999</v>
      </c>
      <c r="H5" s="1">
        <v>27925.56</v>
      </c>
      <c r="I5" s="1">
        <v>27953.42</v>
      </c>
      <c r="J5" s="1">
        <v>28000.3</v>
      </c>
      <c r="K5" s="1">
        <v>28056</v>
      </c>
      <c r="L5" s="1">
        <v>28065.35</v>
      </c>
      <c r="M5" s="1">
        <v>28252.33</v>
      </c>
    </row>
    <row r="6" spans="1:13" x14ac:dyDescent="0.35">
      <c r="A6">
        <v>5</v>
      </c>
      <c r="B6" s="1">
        <v>27565.79</v>
      </c>
      <c r="C6" s="1">
        <v>27541.78</v>
      </c>
      <c r="D6" s="1">
        <v>27561.82</v>
      </c>
      <c r="E6" s="1">
        <v>27565.759999999998</v>
      </c>
      <c r="F6" s="1">
        <v>27685.17</v>
      </c>
      <c r="G6" s="1">
        <v>27775.96</v>
      </c>
      <c r="H6" s="1">
        <v>27931.13</v>
      </c>
      <c r="I6" s="1">
        <v>27953.42</v>
      </c>
      <c r="J6" s="1">
        <v>28002.11</v>
      </c>
      <c r="K6" s="1">
        <v>28057.87</v>
      </c>
      <c r="L6" s="1">
        <v>28065.35</v>
      </c>
      <c r="M6" s="1">
        <v>28259.83</v>
      </c>
    </row>
    <row r="7" spans="1:13" x14ac:dyDescent="0.35">
      <c r="A7">
        <v>6</v>
      </c>
      <c r="B7" s="1">
        <v>27565.79</v>
      </c>
      <c r="C7" s="1">
        <v>27540.89</v>
      </c>
      <c r="D7" s="1">
        <v>27562.81</v>
      </c>
      <c r="E7" s="1">
        <v>27565.759999999998</v>
      </c>
      <c r="F7" s="1">
        <v>27689.77</v>
      </c>
      <c r="G7" s="1">
        <v>27778.65</v>
      </c>
      <c r="H7" s="1">
        <v>27936.7</v>
      </c>
      <c r="I7" s="1">
        <v>27953.42</v>
      </c>
      <c r="J7" s="1">
        <v>28003.91</v>
      </c>
      <c r="K7" s="1">
        <v>28059.74</v>
      </c>
      <c r="L7" s="1">
        <v>28065.35</v>
      </c>
      <c r="M7" s="1">
        <v>28267.34</v>
      </c>
    </row>
    <row r="8" spans="1:13" x14ac:dyDescent="0.35">
      <c r="A8">
        <v>7</v>
      </c>
      <c r="B8" s="1">
        <v>27565.79</v>
      </c>
      <c r="C8" s="1">
        <v>27540</v>
      </c>
      <c r="D8" s="1">
        <v>27563.79</v>
      </c>
      <c r="E8" s="1">
        <v>27565.759999999998</v>
      </c>
      <c r="F8" s="1">
        <v>27694.38</v>
      </c>
      <c r="G8" s="1">
        <v>27781.33</v>
      </c>
      <c r="H8" s="1">
        <v>27942.27</v>
      </c>
      <c r="I8" s="1">
        <v>27953.42</v>
      </c>
      <c r="J8" s="1">
        <v>28005.72</v>
      </c>
      <c r="K8" s="1">
        <v>28061.61</v>
      </c>
      <c r="L8" s="1">
        <v>28065.35</v>
      </c>
      <c r="M8" s="1">
        <v>28274.85</v>
      </c>
    </row>
    <row r="9" spans="1:13" x14ac:dyDescent="0.35">
      <c r="A9">
        <v>8</v>
      </c>
      <c r="B9" s="1">
        <v>27565.79</v>
      </c>
      <c r="C9" s="1">
        <v>27539.11</v>
      </c>
      <c r="D9" s="1">
        <v>27564.77</v>
      </c>
      <c r="E9" s="1">
        <v>27565.759999999998</v>
      </c>
      <c r="F9" s="1">
        <v>27698.98</v>
      </c>
      <c r="G9" s="1">
        <v>27784.02</v>
      </c>
      <c r="H9" s="1">
        <v>27947.85</v>
      </c>
      <c r="I9" s="1">
        <v>27953.42</v>
      </c>
      <c r="J9" s="1">
        <v>28007.52</v>
      </c>
      <c r="K9" s="1">
        <v>28063.48</v>
      </c>
      <c r="L9" s="1">
        <v>28065.35</v>
      </c>
      <c r="M9" s="1">
        <v>28282.36</v>
      </c>
    </row>
    <row r="10" spans="1:13" x14ac:dyDescent="0.35">
      <c r="A10">
        <v>9</v>
      </c>
      <c r="B10" s="1">
        <v>27565.79</v>
      </c>
      <c r="C10" s="1">
        <v>27538.22</v>
      </c>
      <c r="D10" s="1">
        <v>27565.759999999998</v>
      </c>
      <c r="E10" s="1">
        <v>27565.759999999998</v>
      </c>
      <c r="F10" s="1">
        <v>27703.59</v>
      </c>
      <c r="G10" s="1">
        <v>27786.7</v>
      </c>
      <c r="H10" s="1">
        <v>27953.42</v>
      </c>
      <c r="I10" s="1">
        <v>27953.42</v>
      </c>
      <c r="J10" s="1">
        <v>28009.33</v>
      </c>
      <c r="K10" s="1">
        <v>28065.35</v>
      </c>
      <c r="L10" s="1">
        <v>28065.35</v>
      </c>
      <c r="M10" s="1">
        <v>28289.87</v>
      </c>
    </row>
    <row r="11" spans="1:13" x14ac:dyDescent="0.35">
      <c r="A11">
        <v>10</v>
      </c>
      <c r="B11" s="1">
        <v>27564.9</v>
      </c>
      <c r="C11" s="1">
        <v>27539.200000000001</v>
      </c>
      <c r="D11" s="1">
        <v>27565.759999999998</v>
      </c>
      <c r="E11" s="1">
        <v>27570.34</v>
      </c>
      <c r="F11" s="1">
        <v>27706.27</v>
      </c>
      <c r="G11" s="1">
        <v>27792.240000000002</v>
      </c>
      <c r="H11" s="1">
        <v>27953.42</v>
      </c>
      <c r="I11" s="1">
        <v>27955.22</v>
      </c>
      <c r="J11" s="1">
        <v>28011.200000000001</v>
      </c>
      <c r="K11" s="1">
        <v>28065.35</v>
      </c>
      <c r="L11" s="1">
        <v>28072.81</v>
      </c>
      <c r="M11" s="1">
        <v>28290.78</v>
      </c>
    </row>
    <row r="12" spans="1:13" x14ac:dyDescent="0.35">
      <c r="A12">
        <v>11</v>
      </c>
      <c r="B12" s="1">
        <v>27564.01</v>
      </c>
      <c r="C12" s="1">
        <v>27540.19</v>
      </c>
      <c r="D12" s="1">
        <v>27565.759999999998</v>
      </c>
      <c r="E12" s="1">
        <v>27574.93</v>
      </c>
      <c r="F12" s="1">
        <v>27708.94</v>
      </c>
      <c r="G12" s="1">
        <v>27797.78</v>
      </c>
      <c r="H12" s="1">
        <v>27953.42</v>
      </c>
      <c r="I12" s="1">
        <v>27957.02</v>
      </c>
      <c r="J12" s="1">
        <v>28013.06</v>
      </c>
      <c r="K12" s="1">
        <v>28065.35</v>
      </c>
      <c r="L12" s="1">
        <v>28080.26</v>
      </c>
      <c r="M12" s="1">
        <v>28291.69</v>
      </c>
    </row>
    <row r="13" spans="1:13" x14ac:dyDescent="0.35">
      <c r="A13">
        <v>12</v>
      </c>
      <c r="B13" s="1">
        <v>27563.119999999999</v>
      </c>
      <c r="C13" s="1">
        <v>27541.17</v>
      </c>
      <c r="D13" s="1">
        <v>27565.759999999998</v>
      </c>
      <c r="E13" s="1">
        <v>27579.51</v>
      </c>
      <c r="F13" s="1">
        <v>27711.62</v>
      </c>
      <c r="G13" s="1">
        <v>27803.33</v>
      </c>
      <c r="H13" s="1">
        <v>27953.42</v>
      </c>
      <c r="I13" s="1">
        <v>27958.83</v>
      </c>
      <c r="J13" s="1">
        <v>28014.93</v>
      </c>
      <c r="K13" s="1">
        <v>28065.35</v>
      </c>
      <c r="L13" s="1">
        <v>28087.72</v>
      </c>
      <c r="M13" s="1">
        <v>28292.61</v>
      </c>
    </row>
    <row r="14" spans="1:13" x14ac:dyDescent="0.35">
      <c r="A14">
        <v>13</v>
      </c>
      <c r="B14" s="1">
        <v>27562.23</v>
      </c>
      <c r="C14" s="1">
        <v>27542.15</v>
      </c>
      <c r="D14" s="1">
        <v>27565.759999999998</v>
      </c>
      <c r="E14" s="1">
        <v>27584.1</v>
      </c>
      <c r="F14" s="1">
        <v>27714.3</v>
      </c>
      <c r="G14" s="1">
        <v>27808.87</v>
      </c>
      <c r="H14" s="1">
        <v>27953.42</v>
      </c>
      <c r="I14" s="1">
        <v>27960.63</v>
      </c>
      <c r="J14" s="1">
        <v>28016.79</v>
      </c>
      <c r="K14" s="1">
        <v>28065.35</v>
      </c>
      <c r="L14" s="1">
        <v>28095.18</v>
      </c>
      <c r="M14" s="1">
        <v>28293.52</v>
      </c>
    </row>
    <row r="15" spans="1:13" x14ac:dyDescent="0.35">
      <c r="A15">
        <v>14</v>
      </c>
      <c r="B15" s="1">
        <v>27561.34</v>
      </c>
      <c r="C15" s="1">
        <v>27543.14</v>
      </c>
      <c r="D15" s="1">
        <v>27565.759999999998</v>
      </c>
      <c r="E15" s="1">
        <v>27588.68</v>
      </c>
      <c r="F15" s="1">
        <v>27716.98</v>
      </c>
      <c r="G15" s="1">
        <v>27814.42</v>
      </c>
      <c r="H15" s="1">
        <v>27953.42</v>
      </c>
      <c r="I15" s="1">
        <v>27962.43</v>
      </c>
      <c r="J15" s="1">
        <v>28018.66</v>
      </c>
      <c r="K15" s="1">
        <v>28065.35</v>
      </c>
      <c r="L15" s="1">
        <v>28102.65</v>
      </c>
      <c r="M15" s="1">
        <v>28294.43</v>
      </c>
    </row>
    <row r="16" spans="1:13" x14ac:dyDescent="0.35">
      <c r="A16">
        <v>15</v>
      </c>
      <c r="B16" s="1">
        <v>27560.45</v>
      </c>
      <c r="C16" s="1">
        <v>27544.12</v>
      </c>
      <c r="D16" s="1">
        <v>27565.759999999998</v>
      </c>
      <c r="E16" s="1">
        <v>27593.27</v>
      </c>
      <c r="F16" s="1">
        <v>27719.66</v>
      </c>
      <c r="G16" s="1">
        <v>27819.96</v>
      </c>
      <c r="H16" s="1">
        <v>27953.42</v>
      </c>
      <c r="I16" s="1">
        <v>27964.23</v>
      </c>
      <c r="J16" s="1">
        <v>28020.52</v>
      </c>
      <c r="K16" s="1">
        <v>28065.35</v>
      </c>
      <c r="L16" s="1">
        <v>28110.11</v>
      </c>
      <c r="M16" s="1">
        <v>28295.34</v>
      </c>
    </row>
    <row r="17" spans="1:13" x14ac:dyDescent="0.35">
      <c r="A17">
        <v>16</v>
      </c>
      <c r="B17" s="1">
        <v>27559.56</v>
      </c>
      <c r="C17" s="1">
        <v>27545.1</v>
      </c>
      <c r="D17" s="1">
        <v>27565.759999999998</v>
      </c>
      <c r="E17" s="1">
        <v>27597.86</v>
      </c>
      <c r="F17" s="1">
        <v>27722.34</v>
      </c>
      <c r="G17" s="1">
        <v>27825.51</v>
      </c>
      <c r="H17" s="1">
        <v>27953.42</v>
      </c>
      <c r="I17" s="1">
        <v>27966.03</v>
      </c>
      <c r="J17" s="1">
        <v>28022.39</v>
      </c>
      <c r="K17" s="1">
        <v>28065.35</v>
      </c>
      <c r="L17" s="1">
        <v>28117.58</v>
      </c>
      <c r="M17" s="1">
        <v>28296.26</v>
      </c>
    </row>
    <row r="18" spans="1:13" x14ac:dyDescent="0.35">
      <c r="A18">
        <v>17</v>
      </c>
      <c r="B18" s="1">
        <v>27558.67</v>
      </c>
      <c r="C18" s="1">
        <v>27546.09</v>
      </c>
      <c r="D18" s="1">
        <v>27565.759999999998</v>
      </c>
      <c r="E18" s="1">
        <v>27602.45</v>
      </c>
      <c r="F18" s="1">
        <v>27725.01</v>
      </c>
      <c r="G18" s="1">
        <v>27831.06</v>
      </c>
      <c r="H18" s="1">
        <v>27953.42</v>
      </c>
      <c r="I18" s="1">
        <v>27967.84</v>
      </c>
      <c r="J18" s="1">
        <v>28024.26</v>
      </c>
      <c r="K18" s="1">
        <v>28065.35</v>
      </c>
      <c r="L18" s="1">
        <v>28125.05</v>
      </c>
      <c r="M18" s="1">
        <v>28297.17</v>
      </c>
    </row>
    <row r="19" spans="1:13" x14ac:dyDescent="0.35">
      <c r="A19">
        <v>18</v>
      </c>
      <c r="B19" s="1">
        <v>27557.78</v>
      </c>
      <c r="C19" s="1">
        <v>27547.07</v>
      </c>
      <c r="D19" s="1">
        <v>27565.759999999998</v>
      </c>
      <c r="E19" s="1">
        <v>27607.040000000001</v>
      </c>
      <c r="F19" s="1">
        <v>27727.69</v>
      </c>
      <c r="G19" s="1">
        <v>27836.61</v>
      </c>
      <c r="H19" s="1">
        <v>27953.42</v>
      </c>
      <c r="I19" s="1">
        <v>27969.64</v>
      </c>
      <c r="J19" s="1">
        <v>28026.12</v>
      </c>
      <c r="K19" s="1">
        <v>28065.35</v>
      </c>
      <c r="L19" s="1">
        <v>28132.52</v>
      </c>
      <c r="M19" s="1">
        <v>28298.080000000002</v>
      </c>
    </row>
    <row r="20" spans="1:13" x14ac:dyDescent="0.35">
      <c r="A20">
        <v>19</v>
      </c>
      <c r="B20" s="1">
        <v>27556.89</v>
      </c>
      <c r="C20" s="1">
        <v>27548.05</v>
      </c>
      <c r="D20" s="1">
        <v>27565.759999999998</v>
      </c>
      <c r="E20" s="1">
        <v>27611.63</v>
      </c>
      <c r="F20" s="1">
        <v>27730.37</v>
      </c>
      <c r="G20" s="1">
        <v>27842.16</v>
      </c>
      <c r="H20" s="1">
        <v>27953.42</v>
      </c>
      <c r="I20" s="1">
        <v>27971.439999999999</v>
      </c>
      <c r="J20" s="1">
        <v>28027.99</v>
      </c>
      <c r="K20" s="1">
        <v>28065.35</v>
      </c>
      <c r="L20" s="1">
        <v>28139.99</v>
      </c>
      <c r="M20" s="1">
        <v>28298.99</v>
      </c>
    </row>
    <row r="21" spans="1:13" x14ac:dyDescent="0.35">
      <c r="A21">
        <v>20</v>
      </c>
      <c r="B21" s="1">
        <v>27556.01</v>
      </c>
      <c r="C21" s="1">
        <v>27549.040000000001</v>
      </c>
      <c r="D21" s="1">
        <v>27565.759999999998</v>
      </c>
      <c r="E21" s="1">
        <v>27616.22</v>
      </c>
      <c r="F21" s="1">
        <v>27733.05</v>
      </c>
      <c r="G21" s="1">
        <v>27847.71</v>
      </c>
      <c r="H21" s="1">
        <v>27953.42</v>
      </c>
      <c r="I21" s="1">
        <v>27973.25</v>
      </c>
      <c r="J21" s="1">
        <v>28029.86</v>
      </c>
      <c r="K21" s="1">
        <v>28065.35</v>
      </c>
      <c r="L21" s="1">
        <v>28147.47</v>
      </c>
      <c r="M21" s="1">
        <v>28299.91</v>
      </c>
    </row>
    <row r="22" spans="1:13" x14ac:dyDescent="0.35">
      <c r="A22">
        <v>21</v>
      </c>
      <c r="B22" s="1">
        <v>27555.119999999999</v>
      </c>
      <c r="C22" s="1">
        <v>27550.02</v>
      </c>
      <c r="D22" s="1">
        <v>27565.759999999998</v>
      </c>
      <c r="E22" s="1">
        <v>27620.81</v>
      </c>
      <c r="F22" s="1">
        <v>27735.73</v>
      </c>
      <c r="G22" s="1">
        <v>27853.27</v>
      </c>
      <c r="H22" s="1">
        <v>27953.42</v>
      </c>
      <c r="I22" s="1">
        <v>27975.05</v>
      </c>
      <c r="J22" s="1">
        <v>28031.72</v>
      </c>
      <c r="K22" s="1">
        <v>28065.35</v>
      </c>
      <c r="L22" s="1">
        <v>28154.94</v>
      </c>
      <c r="M22" s="1">
        <v>28300.82</v>
      </c>
    </row>
    <row r="23" spans="1:13" x14ac:dyDescent="0.35">
      <c r="A23">
        <v>22</v>
      </c>
      <c r="B23" s="1">
        <v>27554.23</v>
      </c>
      <c r="C23" s="1">
        <v>27551</v>
      </c>
      <c r="D23" s="1">
        <v>27565.759999999998</v>
      </c>
      <c r="E23" s="1">
        <v>27625.4</v>
      </c>
      <c r="F23" s="1">
        <v>27738.41</v>
      </c>
      <c r="G23" s="1">
        <v>27858.82</v>
      </c>
      <c r="H23" s="1">
        <v>27953.42</v>
      </c>
      <c r="I23" s="1">
        <v>27976.85</v>
      </c>
      <c r="J23" s="1">
        <v>28033.59</v>
      </c>
      <c r="K23" s="1">
        <v>28065.35</v>
      </c>
      <c r="L23" s="1">
        <v>28162.42</v>
      </c>
      <c r="M23" s="1">
        <v>28301.73</v>
      </c>
    </row>
    <row r="24" spans="1:13" x14ac:dyDescent="0.35">
      <c r="A24">
        <v>23</v>
      </c>
      <c r="B24" s="1">
        <v>27553.34</v>
      </c>
      <c r="C24" s="1">
        <v>27551.99</v>
      </c>
      <c r="D24" s="1">
        <v>27565.759999999998</v>
      </c>
      <c r="E24" s="1">
        <v>27629.99</v>
      </c>
      <c r="F24" s="1">
        <v>27741.09</v>
      </c>
      <c r="G24" s="1">
        <v>27864.38</v>
      </c>
      <c r="H24" s="1">
        <v>27953.42</v>
      </c>
      <c r="I24" s="1">
        <v>27978.65</v>
      </c>
      <c r="J24" s="1">
        <v>28035.46</v>
      </c>
      <c r="K24" s="1">
        <v>28065.35</v>
      </c>
      <c r="L24" s="1">
        <v>28169.9</v>
      </c>
      <c r="M24" s="1">
        <v>28302.639999999999</v>
      </c>
    </row>
    <row r="25" spans="1:13" x14ac:dyDescent="0.35">
      <c r="A25">
        <v>24</v>
      </c>
      <c r="B25" s="1">
        <v>27552.45</v>
      </c>
      <c r="C25" s="1">
        <v>27552.97</v>
      </c>
      <c r="D25" s="1">
        <v>27565.759999999998</v>
      </c>
      <c r="E25" s="1">
        <v>27634.59</v>
      </c>
      <c r="F25" s="1">
        <v>27743.77</v>
      </c>
      <c r="G25" s="1">
        <v>27869.94</v>
      </c>
      <c r="H25" s="1">
        <v>27953.42</v>
      </c>
      <c r="I25" s="1">
        <v>27980.46</v>
      </c>
      <c r="J25" s="1">
        <v>28037.33</v>
      </c>
      <c r="K25" s="1">
        <v>28065.35</v>
      </c>
      <c r="L25" s="1">
        <v>28177.39</v>
      </c>
      <c r="M25" s="1">
        <v>28303.56</v>
      </c>
    </row>
    <row r="26" spans="1:13" x14ac:dyDescent="0.35">
      <c r="A26">
        <v>25</v>
      </c>
      <c r="B26" s="1">
        <v>27551.56</v>
      </c>
      <c r="C26" s="1">
        <v>27553.95</v>
      </c>
      <c r="D26" s="1">
        <v>27565.759999999998</v>
      </c>
      <c r="E26" s="1">
        <v>27639.18</v>
      </c>
      <c r="F26" s="1">
        <v>27746.45</v>
      </c>
      <c r="G26" s="1">
        <v>27875.49</v>
      </c>
      <c r="H26" s="1">
        <v>27953.42</v>
      </c>
      <c r="I26" s="1">
        <v>27982.26</v>
      </c>
      <c r="J26" s="1">
        <v>28039.19</v>
      </c>
      <c r="K26" s="1">
        <v>28065.35</v>
      </c>
      <c r="L26" s="1">
        <v>28184.87</v>
      </c>
      <c r="M26" s="1">
        <v>28304.47</v>
      </c>
    </row>
    <row r="27" spans="1:13" x14ac:dyDescent="0.35">
      <c r="A27">
        <v>26</v>
      </c>
      <c r="B27" s="1">
        <v>27550.67</v>
      </c>
      <c r="C27" s="1">
        <v>27554.94</v>
      </c>
      <c r="D27" s="1">
        <v>27565.759999999998</v>
      </c>
      <c r="E27" s="1">
        <v>27643.78</v>
      </c>
      <c r="F27" s="1">
        <v>27749.14</v>
      </c>
      <c r="G27" s="1">
        <v>27881.05</v>
      </c>
      <c r="H27" s="1">
        <v>27953.42</v>
      </c>
      <c r="I27" s="1">
        <v>27984.06</v>
      </c>
      <c r="J27" s="1">
        <v>28041.06</v>
      </c>
      <c r="K27" s="1">
        <v>28065.35</v>
      </c>
      <c r="L27" s="1">
        <v>28192.36</v>
      </c>
      <c r="M27" s="1">
        <v>28305.38</v>
      </c>
    </row>
    <row r="28" spans="1:13" x14ac:dyDescent="0.35">
      <c r="A28">
        <v>27</v>
      </c>
      <c r="B28" s="1">
        <v>27549.78</v>
      </c>
      <c r="C28" s="1">
        <v>27555.919999999998</v>
      </c>
      <c r="D28" s="1">
        <v>27565.759999999998</v>
      </c>
      <c r="E28" s="1">
        <v>27648.37</v>
      </c>
      <c r="F28" s="1">
        <v>27751.82</v>
      </c>
      <c r="G28" s="1">
        <v>27886.61</v>
      </c>
      <c r="H28" s="1">
        <v>27953.42</v>
      </c>
      <c r="I28" s="1">
        <v>27985.87</v>
      </c>
      <c r="J28" s="1">
        <v>28042.93</v>
      </c>
      <c r="K28" s="1">
        <v>28065.35</v>
      </c>
      <c r="L28" s="1">
        <v>28199.85</v>
      </c>
      <c r="M28" s="1">
        <v>28306.29</v>
      </c>
    </row>
    <row r="29" spans="1:13" x14ac:dyDescent="0.35">
      <c r="A29">
        <v>28</v>
      </c>
      <c r="B29" s="1">
        <v>27548.89</v>
      </c>
      <c r="C29" s="1">
        <v>27556.9</v>
      </c>
      <c r="D29" s="1">
        <v>27565.759999999998</v>
      </c>
      <c r="E29" s="1">
        <v>27652.97</v>
      </c>
      <c r="F29" s="1">
        <v>27754.5</v>
      </c>
      <c r="G29" s="1">
        <v>27892.17</v>
      </c>
      <c r="H29" s="1">
        <v>27953.42</v>
      </c>
      <c r="I29" s="1">
        <v>27987.67</v>
      </c>
      <c r="J29" s="1">
        <v>28044.799999999999</v>
      </c>
      <c r="K29" s="1">
        <v>28065.35</v>
      </c>
      <c r="L29" s="1">
        <v>28207.34</v>
      </c>
      <c r="M29" s="1">
        <v>28307.21</v>
      </c>
    </row>
    <row r="30" spans="1:13" x14ac:dyDescent="0.35">
      <c r="A30">
        <v>29</v>
      </c>
      <c r="B30" s="1">
        <v>27548</v>
      </c>
      <c r="D30" s="1">
        <v>27565.759999999998</v>
      </c>
      <c r="E30" s="1">
        <v>27657.57</v>
      </c>
      <c r="F30" s="1">
        <v>27757.18</v>
      </c>
      <c r="G30" s="1">
        <v>27897.74</v>
      </c>
      <c r="H30" s="1">
        <v>27953.42</v>
      </c>
      <c r="I30" s="1">
        <v>27989.48</v>
      </c>
      <c r="J30" s="1">
        <v>28046.66</v>
      </c>
      <c r="K30" s="1">
        <v>28065.35</v>
      </c>
      <c r="L30" s="1">
        <v>28214.83</v>
      </c>
      <c r="M30" s="1">
        <v>28308.12</v>
      </c>
    </row>
    <row r="31" spans="1:13" x14ac:dyDescent="0.35">
      <c r="A31">
        <v>30</v>
      </c>
      <c r="B31" s="1">
        <v>27547.11</v>
      </c>
      <c r="D31" s="1">
        <v>27565.759999999998</v>
      </c>
      <c r="E31" s="1">
        <v>27662.17</v>
      </c>
      <c r="F31" s="1">
        <v>27759.86</v>
      </c>
      <c r="G31" s="1">
        <v>27903.3</v>
      </c>
      <c r="H31" s="1">
        <v>27953.42</v>
      </c>
      <c r="I31" s="1">
        <v>27991.279999999999</v>
      </c>
      <c r="J31" s="1">
        <v>28048.53</v>
      </c>
      <c r="K31" s="1">
        <v>28065.35</v>
      </c>
      <c r="L31" s="1">
        <v>28222.33</v>
      </c>
      <c r="M31" s="1">
        <v>28309.03</v>
      </c>
    </row>
    <row r="32" spans="1:13" x14ac:dyDescent="0.35">
      <c r="A32">
        <v>31</v>
      </c>
      <c r="B32" s="1">
        <v>27546.22</v>
      </c>
      <c r="D32" s="1">
        <v>27565.759999999998</v>
      </c>
      <c r="F32" s="1">
        <v>27762.55</v>
      </c>
      <c r="H32" s="1">
        <v>27953.42</v>
      </c>
      <c r="I32" s="1">
        <v>27993.08</v>
      </c>
      <c r="K32" s="1">
        <v>28065.35</v>
      </c>
      <c r="M32" s="1">
        <v>28309.94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AA918A699291469E5C37F50B319EF4" ma:contentTypeVersion="13" ma:contentTypeDescription="Crear nuevo documento." ma:contentTypeScope="" ma:versionID="05d17046c07b9a03744bebe6f8cfd0de">
  <xsd:schema xmlns:xsd="http://www.w3.org/2001/XMLSchema" xmlns:xs="http://www.w3.org/2001/XMLSchema" xmlns:p="http://schemas.microsoft.com/office/2006/metadata/properties" xmlns:ns3="c6880604-cb44-43a9-9090-6048694132cc" xmlns:ns4="720d7418-8a59-4548-b826-2dac4537f4f3" targetNamespace="http://schemas.microsoft.com/office/2006/metadata/properties" ma:root="true" ma:fieldsID="95d47fbbaaf5775c31c2ecd05327cedc" ns3:_="" ns4:_="">
    <xsd:import namespace="c6880604-cb44-43a9-9090-6048694132cc"/>
    <xsd:import namespace="720d7418-8a59-4548-b826-2dac4537f4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0604-cb44-43a9-9090-604869413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d7418-8a59-4548-b826-2dac4537f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4910A-045B-47B0-9649-BA1F2B5FAD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052828-3D26-44E1-9F8B-5B7257A5587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c6880604-cb44-43a9-9090-6048694132cc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720d7418-8a59-4548-b826-2dac4537f4f3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EB9D5AD-3E7B-49E9-BBB5-D3D994BC2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0604-cb44-43a9-9090-6048694132cc"/>
    <ds:schemaRef ds:uri="720d7418-8a59-4548-b826-2dac4537f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Prorratas</vt:lpstr>
      <vt:lpstr>TD Facturación</vt:lpstr>
      <vt:lpstr>TD Carta</vt:lpstr>
      <vt:lpstr>Base TD</vt:lpstr>
      <vt:lpstr>Hoja1</vt:lpstr>
      <vt:lpstr>Planilla de Trabajo</vt:lpstr>
      <vt:lpstr>UF 2018</vt:lpstr>
      <vt:lpstr>UF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Castillo Merlez</dc:creator>
  <cp:lastModifiedBy>Alejandra Torres Elgueta</cp:lastModifiedBy>
  <dcterms:created xsi:type="dcterms:W3CDTF">2020-01-14T18:52:40Z</dcterms:created>
  <dcterms:modified xsi:type="dcterms:W3CDTF">2021-06-24T18:02:26Z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0x01010093AA918A699291469E5C37F50B319EF4</vt:lpwstr>
  </property>
</Properties>
</file>