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.torres\Desktop\"/>
    </mc:Choice>
  </mc:AlternateContent>
  <xr:revisionPtr revIDLastSave="1" documentId="13_ncr:1_{E33CA7DD-3556-4445-AE99-B74A1AB7ED28}" xr6:coauthVersionLast="45" xr6:coauthVersionMax="45" xr10:uidLastSave="{ADC625D1-6917-4E11-AF2C-7A889EF92588}"/>
  <bookViews>
    <workbookView xWindow="-110" yWindow="-110" windowWidth="19420" windowHeight="10540" xr2:uid="{CD681671-B69A-4756-9C22-BE99AC2E423F}"/>
  </bookViews>
  <sheets>
    <sheet name="Prorratas" sheetId="2" r:id="rId1"/>
    <sheet name="Gastos Auditorias" sheetId="1" r:id="rId2"/>
    <sheet name="Planilla de Trabajo" sheetId="5" r:id="rId3"/>
    <sheet name="UF 2018" sheetId="4" state="hidden" r:id="rId4"/>
    <sheet name="UF 2019" sheetId="3" state="hidden" r:id="rId5"/>
  </sheets>
  <externalReferences>
    <externalReference r:id="rId6"/>
  </externalReferences>
  <definedNames>
    <definedName name="_xlnm._FilterDatabase" localSheetId="1" hidden="1">'Gastos Auditorias'!$B$17:$L$58</definedName>
    <definedName name="_xlnm._FilterDatabase" localSheetId="2" hidden="1">'Planilla de Trabajo'!$A$1:$I$49</definedName>
    <definedName name="_xlnm._FilterDatabase" localSheetId="0" hidden="1">Prorratas!$B$5:$P$154</definedName>
    <definedName name="Proyectos">[1]Hoja2!$C$2:$C$14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5" l="1"/>
  <c r="H49" i="1" l="1"/>
  <c r="I49" i="1" s="1"/>
  <c r="G49" i="1"/>
  <c r="H52" i="1"/>
  <c r="I52" i="1" s="1"/>
  <c r="G52" i="1"/>
  <c r="D49" i="1"/>
  <c r="D52" i="1"/>
  <c r="G1" i="2" l="1"/>
  <c r="G57" i="1" l="1"/>
  <c r="G27" i="1"/>
  <c r="G44" i="1"/>
  <c r="G25" i="1"/>
  <c r="G39" i="1"/>
  <c r="G23" i="1"/>
  <c r="G22" i="1"/>
  <c r="G24" i="1"/>
  <c r="G38" i="1"/>
  <c r="G51" i="1"/>
  <c r="G50" i="1"/>
  <c r="G53" i="1"/>
  <c r="G18" i="1"/>
  <c r="G21" i="1"/>
  <c r="G42" i="1"/>
  <c r="G41" i="1"/>
  <c r="G40" i="1"/>
  <c r="G43" i="1"/>
  <c r="G45" i="1"/>
  <c r="G29" i="1"/>
  <c r="G48" i="1"/>
  <c r="G30" i="1"/>
  <c r="G54" i="1"/>
  <c r="G56" i="1"/>
  <c r="G46" i="1"/>
  <c r="G26" i="1"/>
  <c r="G31" i="1"/>
  <c r="G47" i="1"/>
  <c r="G28" i="1"/>
  <c r="G20" i="1"/>
  <c r="G37" i="1"/>
  <c r="G32" i="1"/>
  <c r="G55" i="1"/>
  <c r="G36" i="1"/>
  <c r="G35" i="1"/>
  <c r="G34" i="1"/>
  <c r="G33" i="1"/>
  <c r="G19" i="1"/>
  <c r="C1" i="2" l="1"/>
  <c r="D1" i="2"/>
  <c r="E1" i="2"/>
  <c r="F1" i="2"/>
  <c r="H1" i="2"/>
  <c r="I1" i="2"/>
  <c r="J1" i="2"/>
  <c r="K1" i="2"/>
  <c r="L1" i="2"/>
  <c r="M1" i="2"/>
  <c r="N1" i="2"/>
  <c r="H15" i="1"/>
  <c r="I5" i="2" s="1"/>
  <c r="H14" i="1"/>
  <c r="K5" i="2" s="1"/>
  <c r="H13" i="1"/>
  <c r="L5" i="2" s="1"/>
  <c r="H12" i="1"/>
  <c r="M5" i="2" s="1"/>
  <c r="H11" i="1"/>
  <c r="H5" i="2" s="1"/>
  <c r="H10" i="1"/>
  <c r="N5" i="2" s="1"/>
  <c r="H9" i="1"/>
  <c r="G5" i="2" s="1"/>
  <c r="H8" i="1"/>
  <c r="J5" i="2" s="1"/>
  <c r="H7" i="1"/>
  <c r="E5" i="2" s="1"/>
  <c r="H6" i="1"/>
  <c r="D5" i="2" s="1"/>
  <c r="H5" i="1"/>
  <c r="C5" i="2" s="1"/>
  <c r="H4" i="1"/>
  <c r="H3" i="1"/>
  <c r="H57" i="1"/>
  <c r="I57" i="1" s="1"/>
  <c r="H27" i="1"/>
  <c r="I27" i="1" s="1"/>
  <c r="H44" i="1"/>
  <c r="H25" i="1"/>
  <c r="I25" i="1" s="1"/>
  <c r="H39" i="1"/>
  <c r="I39" i="1" s="1"/>
  <c r="H23" i="1"/>
  <c r="I23" i="1" s="1"/>
  <c r="H22" i="1"/>
  <c r="I22" i="1" s="1"/>
  <c r="H24" i="1"/>
  <c r="H38" i="1"/>
  <c r="I38" i="1" s="1"/>
  <c r="H51" i="1"/>
  <c r="I51" i="1" s="1"/>
  <c r="H50" i="1"/>
  <c r="I50" i="1" s="1"/>
  <c r="H53" i="1"/>
  <c r="I53" i="1" s="1"/>
  <c r="H18" i="1"/>
  <c r="I18" i="1" s="1"/>
  <c r="H21" i="1"/>
  <c r="I21" i="1" s="1"/>
  <c r="H42" i="1"/>
  <c r="I42" i="1" s="1"/>
  <c r="H41" i="1"/>
  <c r="I41" i="1" s="1"/>
  <c r="H40" i="1"/>
  <c r="I40" i="1" s="1"/>
  <c r="H43" i="1"/>
  <c r="I43" i="1" s="1"/>
  <c r="H45" i="1"/>
  <c r="I45" i="1" s="1"/>
  <c r="H29" i="1"/>
  <c r="I29" i="1" s="1"/>
  <c r="H48" i="1"/>
  <c r="I48" i="1" s="1"/>
  <c r="H30" i="1"/>
  <c r="I30" i="1" s="1"/>
  <c r="H54" i="1"/>
  <c r="I54" i="1" s="1"/>
  <c r="H56" i="1"/>
  <c r="I56" i="1" s="1"/>
  <c r="H46" i="1"/>
  <c r="I46" i="1" s="1"/>
  <c r="H26" i="1"/>
  <c r="I26" i="1" s="1"/>
  <c r="H31" i="1"/>
  <c r="H47" i="1"/>
  <c r="I28" i="1"/>
  <c r="H20" i="1"/>
  <c r="I20" i="1" s="1"/>
  <c r="H37" i="1"/>
  <c r="I37" i="1" s="1"/>
  <c r="H32" i="1"/>
  <c r="I32" i="1" s="1"/>
  <c r="H55" i="1"/>
  <c r="I55" i="1" s="1"/>
  <c r="H36" i="1"/>
  <c r="I36" i="1" s="1"/>
  <c r="H35" i="1"/>
  <c r="I35" i="1" s="1"/>
  <c r="H34" i="1"/>
  <c r="I34" i="1" s="1"/>
  <c r="H33" i="1"/>
  <c r="I33" i="1" s="1"/>
  <c r="H19" i="1"/>
  <c r="I19" i="1" s="1"/>
  <c r="D57" i="1"/>
  <c r="D27" i="1"/>
  <c r="D44" i="1"/>
  <c r="D25" i="1"/>
  <c r="D39" i="1"/>
  <c r="D23" i="1"/>
  <c r="D22" i="1"/>
  <c r="D24" i="1"/>
  <c r="D38" i="1"/>
  <c r="D51" i="1"/>
  <c r="D50" i="1"/>
  <c r="D53" i="1"/>
  <c r="D18" i="1"/>
  <c r="D21" i="1"/>
  <c r="D42" i="1"/>
  <c r="D41" i="1"/>
  <c r="D40" i="1"/>
  <c r="D43" i="1"/>
  <c r="D45" i="1"/>
  <c r="D29" i="1"/>
  <c r="D48" i="1"/>
  <c r="D30" i="1"/>
  <c r="D54" i="1"/>
  <c r="D56" i="1"/>
  <c r="D46" i="1"/>
  <c r="D26" i="1"/>
  <c r="D31" i="1"/>
  <c r="D47" i="1"/>
  <c r="D28" i="1"/>
  <c r="D20" i="1"/>
  <c r="D37" i="1"/>
  <c r="D32" i="1"/>
  <c r="D55" i="1"/>
  <c r="D36" i="1"/>
  <c r="D35" i="1"/>
  <c r="D34" i="1"/>
  <c r="D33" i="1"/>
  <c r="D19" i="1"/>
  <c r="F5" i="2" l="1"/>
  <c r="P5" i="2" s="1"/>
  <c r="I47" i="1"/>
  <c r="I24" i="1"/>
  <c r="I31" i="1"/>
  <c r="I44" i="1"/>
  <c r="P101" i="2" l="1"/>
  <c r="P136" i="2"/>
  <c r="P50" i="2"/>
  <c r="P127" i="2"/>
  <c r="P61" i="2"/>
  <c r="P104" i="2"/>
  <c r="P122" i="2"/>
  <c r="P55" i="2"/>
  <c r="P98" i="2"/>
  <c r="P143" i="2"/>
  <c r="P73" i="2"/>
  <c r="P6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8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<sst xmlns="http://schemas.openxmlformats.org/spreadsheetml/2006/main" count="650" uniqueCount="318">
  <si>
    <t>TOTAL</t>
  </si>
  <si>
    <t>D115</t>
  </si>
  <si>
    <t>D082</t>
  </si>
  <si>
    <t>D310</t>
  </si>
  <si>
    <t>D201</t>
  </si>
  <si>
    <t>Total Valor</t>
  </si>
  <si>
    <t>Clave</t>
  </si>
  <si>
    <t>CAR-POL</t>
  </si>
  <si>
    <t>CHA-ANC</t>
  </si>
  <si>
    <t>CIR-PIC</t>
  </si>
  <si>
    <t>AME-RAP</t>
  </si>
  <si>
    <t>ENC-LAG</t>
  </si>
  <si>
    <t>LAG-AME</t>
  </si>
  <si>
    <t>TRF-CMP</t>
  </si>
  <si>
    <t>CNA-LAG</t>
  </si>
  <si>
    <t>TRF-AJA</t>
  </si>
  <si>
    <t>SE NCH</t>
  </si>
  <si>
    <t>PIC-NPM</t>
  </si>
  <si>
    <t>KIMAL</t>
  </si>
  <si>
    <t>Prorratas</t>
  </si>
  <si>
    <t>Totales</t>
  </si>
  <si>
    <t>ABENGOA</t>
  </si>
  <si>
    <t>Acciona Energía Chile</t>
  </si>
  <si>
    <t>Aela Generación</t>
  </si>
  <si>
    <t>AES GENER</t>
  </si>
  <si>
    <t>Aguas del Melado</t>
  </si>
  <si>
    <t>ALBA</t>
  </si>
  <si>
    <t>ALLIPén</t>
  </si>
  <si>
    <t>ALMEYDA SOLAR</t>
  </si>
  <si>
    <t>AMANECER SOLAR</t>
  </si>
  <si>
    <t>Andes Generación</t>
  </si>
  <si>
    <t>ANDINA</t>
  </si>
  <si>
    <t>ANGAMOS</t>
  </si>
  <si>
    <t>ARAUCO</t>
  </si>
  <si>
    <t>BARRICK</t>
  </si>
  <si>
    <t>BELLAVISTA</t>
  </si>
  <si>
    <t>BESALCO</t>
  </si>
  <si>
    <t>Biocruz Generación</t>
  </si>
  <si>
    <t>Bioenergías Forestales</t>
  </si>
  <si>
    <t>CAPULLO</t>
  </si>
  <si>
    <t>CARBOMET</t>
  </si>
  <si>
    <t>CARDONES</t>
  </si>
  <si>
    <t>CARRAN</t>
  </si>
  <si>
    <t>CBB Centro</t>
  </si>
  <si>
    <t>CENIZAS</t>
  </si>
  <si>
    <t>CGI-IANSA</t>
  </si>
  <si>
    <t>CHUNGUNGO</t>
  </si>
  <si>
    <t>COLBUN</t>
  </si>
  <si>
    <t>Colihues Energía</t>
  </si>
  <si>
    <t>COLLAHUASI</t>
  </si>
  <si>
    <t>COLLIL</t>
  </si>
  <si>
    <t>Colmito</t>
  </si>
  <si>
    <t>COMASA</t>
  </si>
  <si>
    <t>Conejo Solar</t>
  </si>
  <si>
    <t>CONFLUENCIA</t>
  </si>
  <si>
    <t>CUMPEO</t>
  </si>
  <si>
    <t>DEI DUQUECO</t>
  </si>
  <si>
    <t>DIUTO</t>
  </si>
  <si>
    <t>Dongo</t>
  </si>
  <si>
    <t>DONGUIL</t>
  </si>
  <si>
    <t>DOSAL</t>
  </si>
  <si>
    <t>Duke Energy</t>
  </si>
  <si>
    <t>EBCO ATACAMA</t>
  </si>
  <si>
    <t>EBCO ENERGÍA</t>
  </si>
  <si>
    <t>El Agrio</t>
  </si>
  <si>
    <t>El Mirador</t>
  </si>
  <si>
    <t>Eléctrica Caren</t>
  </si>
  <si>
    <t>Eléctrica El Galpón</t>
  </si>
  <si>
    <t>ELEKTRAGEN</t>
  </si>
  <si>
    <t>ELISA</t>
  </si>
  <si>
    <t>EMELDA</t>
  </si>
  <si>
    <t>Empresa Electrica Cochrane SpA</t>
  </si>
  <si>
    <t>ENDESA</t>
  </si>
  <si>
    <t>ENEL GREEN POWER</t>
  </si>
  <si>
    <t>Energía Bio Bio</t>
  </si>
  <si>
    <t>ENGIE</t>
  </si>
  <si>
    <t>ENLASA</t>
  </si>
  <si>
    <t>ENORCHILE</t>
  </si>
  <si>
    <t>Eólica la Esperanza</t>
  </si>
  <si>
    <t>EPACÍFICO</t>
  </si>
  <si>
    <t>EPC</t>
  </si>
  <si>
    <t>ERNC I</t>
  </si>
  <si>
    <t>Eximido</t>
  </si>
  <si>
    <t>GASATACAMA</t>
  </si>
  <si>
    <t>GASSUR</t>
  </si>
  <si>
    <t>Generacion Solar Spa</t>
  </si>
  <si>
    <t>GENPAC</t>
  </si>
  <si>
    <t>GR PanAzucar</t>
  </si>
  <si>
    <t>GUACOLDA</t>
  </si>
  <si>
    <t>HBS Energía</t>
  </si>
  <si>
    <t>Hidroangol</t>
  </si>
  <si>
    <t>HIDROELEC</t>
  </si>
  <si>
    <t>HIDROLIRCAY</t>
  </si>
  <si>
    <t>HIDROMAULE</t>
  </si>
  <si>
    <t>HIDROPALOMA</t>
  </si>
  <si>
    <t>HidroProvidencia</t>
  </si>
  <si>
    <t>HORNITOS</t>
  </si>
  <si>
    <t>HSA</t>
  </si>
  <si>
    <t>HUAJACHE</t>
  </si>
  <si>
    <t>Imelsa</t>
  </si>
  <si>
    <t>JAVIERA</t>
  </si>
  <si>
    <t>KDM</t>
  </si>
  <si>
    <t>LA ARENA</t>
  </si>
  <si>
    <t>LA HIGUERA</t>
  </si>
  <si>
    <t>LA MONTAÑA 1</t>
  </si>
  <si>
    <t>LAS FLORES</t>
  </si>
  <si>
    <t>LAS PAMPAS</t>
  </si>
  <si>
    <t>LEONERA</t>
  </si>
  <si>
    <t>LLEUQUEREO</t>
  </si>
  <si>
    <t>LOS ESPINOS</t>
  </si>
  <si>
    <t>LOS GUINDOS</t>
  </si>
  <si>
    <t>LOS MORROS</t>
  </si>
  <si>
    <t>LOS PADRES HIDRO</t>
  </si>
  <si>
    <t>LUZ DEL NORTE</t>
  </si>
  <si>
    <t>MAISAN</t>
  </si>
  <si>
    <t>MALLARAUCO</t>
  </si>
  <si>
    <t>MASISA ECO</t>
  </si>
  <si>
    <t>Molinera Villarrica</t>
  </si>
  <si>
    <t>MONTE REDONDO</t>
  </si>
  <si>
    <t>N/E</t>
  </si>
  <si>
    <t>Negrete</t>
  </si>
  <si>
    <t>NORACID</t>
  </si>
  <si>
    <t>NORVIND</t>
  </si>
  <si>
    <t>NUEVA ENERGIA</t>
  </si>
  <si>
    <t>ON GROUP</t>
  </si>
  <si>
    <t>PACIFIC HYDRO</t>
  </si>
  <si>
    <t>Pacific Hydro Chacayes</t>
  </si>
  <si>
    <t>PANGUIPULLI</t>
  </si>
  <si>
    <t>Parque Eólico El Arrayán</t>
  </si>
  <si>
    <t>Parque Eolico Lebu</t>
  </si>
  <si>
    <t>PARQUE EÓLICO LOS CURUROS</t>
  </si>
  <si>
    <t>Parque Eólico Renaico</t>
  </si>
  <si>
    <t>PARQUE EÓLICO TALTAL</t>
  </si>
  <si>
    <t>Parque Solar Los Loros</t>
  </si>
  <si>
    <t>PEHUENCHE</t>
  </si>
  <si>
    <t>PETROPOWER</t>
  </si>
  <si>
    <t>PICHILONCO</t>
  </si>
  <si>
    <t>Planta Solar San Pedro III SpA</t>
  </si>
  <si>
    <t>POZO ALMONTE SOLAR 2</t>
  </si>
  <si>
    <t>POZO ALMONTE SOLAR 3</t>
  </si>
  <si>
    <t>PUCLARO</t>
  </si>
  <si>
    <t>PUNTA PALMERAS</t>
  </si>
  <si>
    <t>PUNTILLA</t>
  </si>
  <si>
    <t>PV SALVADOR</t>
  </si>
  <si>
    <t>RAKI</t>
  </si>
  <si>
    <t>RE2288</t>
  </si>
  <si>
    <t>RECA</t>
  </si>
  <si>
    <t>RIO HUASCO</t>
  </si>
  <si>
    <t>ROBLERÍA</t>
  </si>
  <si>
    <t>RUCATAYO</t>
  </si>
  <si>
    <t>San Andrés</t>
  </si>
  <si>
    <t>SAN JUAN</t>
  </si>
  <si>
    <t>SANTA IRENE</t>
  </si>
  <si>
    <t>SANTA MARTA</t>
  </si>
  <si>
    <t>SDGx1</t>
  </si>
  <si>
    <t>SGA</t>
  </si>
  <si>
    <t>SPS LA HUAYCA</t>
  </si>
  <si>
    <t>SPV P4</t>
  </si>
  <si>
    <t>STERICYCLE</t>
  </si>
  <si>
    <t>SWC</t>
  </si>
  <si>
    <t>TALINAY</t>
  </si>
  <si>
    <t>Tamakaya Energia SpA</t>
  </si>
  <si>
    <t>TAMM</t>
  </si>
  <si>
    <t>TECNORED</t>
  </si>
  <si>
    <t>Tiltil Solar</t>
  </si>
  <si>
    <t>TOMAVAL GENERACIÓN</t>
  </si>
  <si>
    <t>TRAILELFU</t>
  </si>
  <si>
    <t>Trueno</t>
  </si>
  <si>
    <t>UCUQUER DOS</t>
  </si>
  <si>
    <t>Proyecto</t>
  </si>
  <si>
    <t>Total</t>
  </si>
  <si>
    <t>Nueva Línea 1x220 kV Alto Melipilla - Rapel</t>
  </si>
  <si>
    <t>CAR-DALM</t>
  </si>
  <si>
    <t>Nueva Línea Cardones-Maitencillo 2x500 kV, Nueva Línea Maitencillo-Pan de Azúcar 2x500 kV, Nueva Línea Pan de Azúcar-Polpaico 2x500 kV</t>
  </si>
  <si>
    <t>Nueva Línea 2x500 Charrúa-Ancoa: tendido del primer circuito</t>
  </si>
  <si>
    <t>Nueva Línea2x220 Ciruelos - Pichirropulli: tendido primer circuito</t>
  </si>
  <si>
    <t>Nueva Línea 2X220 KV Lo Aguirre – Cerro Navia</t>
  </si>
  <si>
    <t>Nueva Línea 1x220 kV Encuentro - Lagunas: tendido primer circuito</t>
  </si>
  <si>
    <t>Nueva Subestación Crucero - Encuentro (Kimal)</t>
  </si>
  <si>
    <t>Nueva Línea 2X220 KV Lo Aguirre – Alto Melipilla</t>
  </si>
  <si>
    <t>Subestación Nueva Charrúa, seccionamiento de líneas 2x500 kV Charrúa - Ancoa 1 y 2 y nueva línea 2x220 kV Nueva Charrúa - Charrúa</t>
  </si>
  <si>
    <t>Tercer Banco de Autotransformadores 500/220 kV, en la Subestación Alto Jahuel</t>
  </si>
  <si>
    <t>Banco Autotransformadores S/E Nva Cardones, 500/220 kV, 750 MVA; Banco Autotransformadores S/E Nva Maitencillo, 500/220 kV, 750 MVA; Banco Autotransformadores S/E Nva Pan de Azúcar, 500/220 kV, 750 MVA</t>
  </si>
  <si>
    <t>LIC</t>
  </si>
  <si>
    <t>PROYECTO</t>
  </si>
  <si>
    <t>AÑO</t>
  </si>
  <si>
    <t>FECHA</t>
  </si>
  <si>
    <t>DESCRIPCIÓN</t>
  </si>
  <si>
    <t>UF Total</t>
  </si>
  <si>
    <t>MONTO NETO $</t>
  </si>
  <si>
    <t>IVA</t>
  </si>
  <si>
    <t>MONTO TOTAL $</t>
  </si>
  <si>
    <t>Nº FACT. O DOCTO.</t>
  </si>
  <si>
    <t>OBSERVACIÓN O COMENTARIO</t>
  </si>
  <si>
    <t>D.115_2</t>
  </si>
  <si>
    <t xml:space="preserve">Informe 12 meses CAR-POL tramo 2 </t>
  </si>
  <si>
    <t>D.201</t>
  </si>
  <si>
    <t>Cumplimiento Hito N°4 Kimal</t>
  </si>
  <si>
    <t>S/E Seccionadora Kimal - Informe de cumplimiento de Hito Relevante N°5</t>
  </si>
  <si>
    <t>Informe Hito relevate N° 5 Tramo 3 PAZ-POL</t>
  </si>
  <si>
    <t>D115 - CAR-POL - Informe Mensual N°67 (PAZ-POL)</t>
  </si>
  <si>
    <t>D. 82</t>
  </si>
  <si>
    <t>Informe Bimestral N°27 LAG-AME</t>
  </si>
  <si>
    <t>Informe Bimestral N°28 LAG-AME</t>
  </si>
  <si>
    <t>Informe Cumplimiento Hito N°4  - Proyecto PIC-NPM</t>
  </si>
  <si>
    <t>Informe Cumplimiento HITO N°2 LAG-AME</t>
  </si>
  <si>
    <t>Informe Bimestral 15 CHA-ANC</t>
  </si>
  <si>
    <t>Informe Bimestral 16 PIC-NPM</t>
  </si>
  <si>
    <t>Informe avance bimestral N°17 PC-NPM - abril 2019</t>
  </si>
  <si>
    <t>Informe Bimestral N° 18 PIC-NPM</t>
  </si>
  <si>
    <t>Informe de Avance Bimestral N°9</t>
  </si>
  <si>
    <t>Informe Bimestral N°11 SE  Crucero -Encuentro (KIMAL)</t>
  </si>
  <si>
    <t>Informe Bimestral N°12 SE KIMAL</t>
  </si>
  <si>
    <t>Informe avance bimestral n13 Kimal</t>
  </si>
  <si>
    <t>Informe Bimestral N° 14 KIMAL</t>
  </si>
  <si>
    <t>Auditoria Tecnica Kimal  Abril de 2018</t>
  </si>
  <si>
    <t>Informe Bimestral N°27 AME-RAP</t>
  </si>
  <si>
    <t>Informe Bimestral N°28 AME-RAP</t>
  </si>
  <si>
    <t>D.310</t>
  </si>
  <si>
    <t>TRF_CMP informe de operación 12 meses  TRAFO CARD ( UF179,83)</t>
  </si>
  <si>
    <t>Inf bimestral N°21 CNA-LAG</t>
  </si>
  <si>
    <t>Informe Cumplimiento HITO N°2 AME-RAP</t>
  </si>
  <si>
    <t>Informe bimestral N°5, TRF CAR, TRF MAI.</t>
  </si>
  <si>
    <t>Informe Correcta Operación 12 meses - Proyecto Nva Charrúa</t>
  </si>
  <si>
    <t>Informe Bimestral 33 CAR-POL</t>
  </si>
  <si>
    <t>Nueva línea Maitencillo-Pan de Azúcar y Pan de Azúcar-Polpaico. Informe bimestral N°34 - EdP N°44</t>
  </si>
  <si>
    <t>Auditiría Técnica</t>
  </si>
  <si>
    <t>Proyecto TRF AJA informe de 12 meses</t>
  </si>
  <si>
    <t>Proyecto TRF AJA devolución de multas</t>
  </si>
  <si>
    <t xml:space="preserve">Devolución reserva de multas TRF_CMP </t>
  </si>
  <si>
    <t>Inf Bimestrasl 13-14-15 informe de pago de multas</t>
  </si>
  <si>
    <t>Ciruelos-Pirchirropulli: tendido del 1er. Cto. Informe de operación 12 meses de operación. EdP N°34</t>
  </si>
  <si>
    <t>Informe Multas e Incumplimientos - Proyecto CAR-POL (ABSG)</t>
  </si>
  <si>
    <t>Informe 12 mese de Operación y Fondo de Garantía Proyecto ENC-LAG</t>
  </si>
  <si>
    <t>Fecha</t>
  </si>
  <si>
    <t>Auxiliar</t>
  </si>
  <si>
    <t>Descripcion</t>
  </si>
  <si>
    <t>Detalle</t>
  </si>
  <si>
    <t>Tipo ingreso</t>
  </si>
  <si>
    <t>Tipo Doc</t>
  </si>
  <si>
    <t>N° Documento</t>
  </si>
  <si>
    <t>Orden de compra</t>
  </si>
  <si>
    <t>Monto</t>
  </si>
  <si>
    <t>Absg Consulting Inc Agencia En Chile</t>
  </si>
  <si>
    <t>Fx4738-Absgconsulting-1/Auditoriatecnica</t>
  </si>
  <si>
    <t>AUD</t>
  </si>
  <si>
    <t>RC</t>
  </si>
  <si>
    <t>Fx4739-Absgconsulting-1/Auditoriatecnica</t>
  </si>
  <si>
    <t>1/Auditoriatecnica-Absgconsulting-Fx4813</t>
  </si>
  <si>
    <t>1/-Absgconsulincagenciaenchile-Fx5005</t>
  </si>
  <si>
    <t>1/Auditoriatecnica-Absgconsulting-Fx5103</t>
  </si>
  <si>
    <t>3/Auditoriatecnica-Absgconsultingincagenciaenchile-Fx5233</t>
  </si>
  <si>
    <t>1/Nuevasubestacioncruceroencuentro(Sub Secc Kimal)</t>
  </si>
  <si>
    <t>S/OC</t>
  </si>
  <si>
    <t>1/Auditoriatecnica-Absgconsultingincagenciaenchile-Fx5221</t>
  </si>
  <si>
    <t>1/Auditoriatecnica-Absgconsulagenciaenchile-Fx5253</t>
  </si>
  <si>
    <t>16/Auditoriatecnica-Absgconsulting-Fx-5359</t>
  </si>
  <si>
    <t>2/Auditoriatecnica-Absgconsulting-Fx5403</t>
  </si>
  <si>
    <t>16/Auditoria Tecnica-Absg Consulting Inc Agencia-Fx 5664</t>
  </si>
  <si>
    <t>16/Auditoria Tecnica-Absg Consulting Inc Agencia-Fx 5688</t>
  </si>
  <si>
    <t>15/Auditoria Tecnica-Absg Consulting Inc Agencia-Fx 5691</t>
  </si>
  <si>
    <t>2/Auditoria Tecnica-Absg Consulting Inc Agencia-Fx 5693</t>
  </si>
  <si>
    <t>15/Auditoria Tecnica-Absg Consulting Inc Agencia-Fx 5743</t>
  </si>
  <si>
    <t xml:space="preserve">Absg Consulting Inc Agencia En Chile </t>
  </si>
  <si>
    <t>16/Auditoria Tecnica-Absg Consulting Inc Agencia-Fx 5534</t>
  </si>
  <si>
    <t>2/Gastos Por Auditorias Reemb-Absg Consulting-Fx 5569</t>
  </si>
  <si>
    <t>AbsgConsultingIncAgenciaEnChile</t>
  </si>
  <si>
    <t>16/Auditoriatecnicaaproyecto-Absgconsul-Fx5454</t>
  </si>
  <si>
    <t xml:space="preserve">Constructora Jara Y cordova Ltda </t>
  </si>
  <si>
    <t>1/-Constructorajaraycordovaltda-Fe103</t>
  </si>
  <si>
    <t>1/-Constructorajaraycordovaltda-Fe104</t>
  </si>
  <si>
    <t>1/-Constructorajaraycordovaltda-Fe105</t>
  </si>
  <si>
    <t>1/-Constructorajaraycordovaltda-Fe106</t>
  </si>
  <si>
    <t xml:space="preserve">Ingenieria Y Proyectos Spa </t>
  </si>
  <si>
    <t>1/Ingeniería A Y Proyectos Spa-Fe 179</t>
  </si>
  <si>
    <t>Contrato</t>
  </si>
  <si>
    <t>Sistemas De Energía Y Automatización Ltd</t>
  </si>
  <si>
    <t>1/Auditoría Técnica-Sist De Energía Y Automat Ltda-Fe 136</t>
  </si>
  <si>
    <t>15/Auditoriatecnica-Sistenergiayautoma-Fe148</t>
  </si>
  <si>
    <t>15/Auditoriatecnica-Sistenergiayautoma-Fe568</t>
  </si>
  <si>
    <t>contrato</t>
  </si>
  <si>
    <t>Sociedad De Servicios De Ingenieria Spa</t>
  </si>
  <si>
    <t>Ocn796/Serviciosdeauditoríatécnica</t>
  </si>
  <si>
    <t>7/Cnalaginformebimestral-Socservdeingenieria-Fx1318</t>
  </si>
  <si>
    <t>10/Entregainformedecumplim-Socservdeingenieria-Fx1349</t>
  </si>
  <si>
    <t>10/Entregainformedecumplim-Socservdeingenieria-Fx1350</t>
  </si>
  <si>
    <t>10/Entregainformedecumplim-Socservdeingenieria-Fx1348</t>
  </si>
  <si>
    <t>2/Entregadeinfocumplim-Socdeservdeing-Fx1363</t>
  </si>
  <si>
    <t>2/Entregadeinfocumplim-Socdeservdeing-Fx1364</t>
  </si>
  <si>
    <t>10/Socdeservdeing-Devpagoreservamulta-Fx1361</t>
  </si>
  <si>
    <t>13/Entrega Informe Cumplim-Soc De Serv De Ing-Fx 1371</t>
  </si>
  <si>
    <t>13/Dev Reserva Pago Multa-Soc De Serv De Ing-Fx 1375</t>
  </si>
  <si>
    <t>8/Informe De Cumplimiento-Soc De Servicios De Ing-Fx 1381</t>
  </si>
  <si>
    <t>7/Informe De Cumplimiento-Soc De Servicios De Ing-Fx 1382</t>
  </si>
  <si>
    <t>8/Auditoria Tecnica-Soc De Serv De Ing-Fx 1387</t>
  </si>
  <si>
    <t>7/Auditoria Tecnica-Soc De Serv De Ing-Fx 1388</t>
  </si>
  <si>
    <t>2/Soc Serv De Ing-Informe Cumplimiento-Fx 1401</t>
  </si>
  <si>
    <t>2/Soc Serv De Ing-Informe Cumplimiento-Fx 1402</t>
  </si>
  <si>
    <t>8/Informe Cumplimiento-Soc Serv Ing-Fx 1405</t>
  </si>
  <si>
    <t>7/Informe Cumplimiento-Soc Serv Ing-Fx 1406</t>
  </si>
  <si>
    <t xml:space="preserve">Sociedad De Servicios De Ingenieria Spa </t>
  </si>
  <si>
    <t>8/Hito Relevante 2 Lag Ame-Soc Servicios Ingenieria-Fx 1319</t>
  </si>
  <si>
    <t>7/Informe Hito Relevante N2-Soc Serv Ingenieria-Fx 1320</t>
  </si>
  <si>
    <t>Tierra Andina Ingenieria Y Proyectos S.A</t>
  </si>
  <si>
    <t>5/Auditoriatecnica-Tierraandinaingyproyectossa-Fx158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</si>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</sst>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_ ;_ * \-#,##0_ ;_ * &quot;-&quot;_ ;_ @_ "/>
    <numFmt numFmtId="165" formatCode="dd/mm/yy"/>
    <numFmt numFmtId="166" formatCode="#,##0_ ;\-#,##0\ "/>
    <numFmt numFmtId="167" formatCode="#,##0.00_ ;\-#,##0.00\ "/>
    <numFmt numFmtId="168" formatCode="_ * #,##0.00%_ ;_ * \-#,##0.00%_ ;_ * &quot;-&quot;??_ ;_ @_ "/>
    <numFmt numFmtId="169" formatCode="&quot;$&quot;#,##0"/>
    <numFmt numFmtId="170" formatCode="#,##0;\(#,##0\)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2" borderId="2" xfId="0" quotePrefix="1" applyFont="1" applyFill="1" applyBorder="1" applyProtection="1"/>
    <xf numFmtId="0" fontId="0" fillId="0" borderId="0" xfId="0" applyAlignment="1">
      <alignment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1" fillId="2" borderId="2" xfId="0" quotePrefix="1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Continuous"/>
    </xf>
    <xf numFmtId="3" fontId="0" fillId="0" borderId="0" xfId="0" applyNumberFormat="1"/>
    <xf numFmtId="166" fontId="0" fillId="0" borderId="0" xfId="0" applyNumberFormat="1"/>
    <xf numFmtId="0" fontId="1" fillId="2" borderId="2" xfId="0" quotePrefix="1" applyFont="1" applyFill="1" applyBorder="1" applyAlignment="1" applyProtection="1">
      <alignment vertical="center"/>
    </xf>
    <xf numFmtId="0" fontId="1" fillId="2" borderId="4" xfId="0" quotePrefix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2" fontId="1" fillId="3" borderId="3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Border="1" applyAlignment="1" applyProtection="1">
      <alignment vertical="center"/>
    </xf>
    <xf numFmtId="49" fontId="1" fillId="2" borderId="2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quotePrefix="1" applyFont="1" applyFill="1" applyBorder="1" applyAlignment="1" applyProtection="1">
      <alignment vertical="center"/>
    </xf>
    <xf numFmtId="165" fontId="1" fillId="2" borderId="4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9" fontId="1" fillId="2" borderId="2" xfId="0" applyNumberFormat="1" applyFont="1" applyFill="1" applyBorder="1" applyAlignment="1" applyProtection="1">
      <alignment vertical="center"/>
    </xf>
    <xf numFmtId="0" fontId="1" fillId="2" borderId="4" xfId="0" quotePrefix="1" applyNumberFormat="1" applyFont="1" applyFill="1" applyBorder="1" applyAlignment="1" applyProtection="1">
      <alignment horizontal="center" vertical="center"/>
    </xf>
    <xf numFmtId="14" fontId="1" fillId="2" borderId="4" xfId="0" quotePrefix="1" applyNumberFormat="1" applyFont="1" applyFill="1" applyBorder="1" applyAlignment="1" applyProtection="1">
      <alignment horizontal="center" vertical="center"/>
    </xf>
    <xf numFmtId="10" fontId="0" fillId="0" borderId="0" xfId="0" applyNumberFormat="1" applyFill="1"/>
    <xf numFmtId="10" fontId="3" fillId="0" borderId="0" xfId="0" applyNumberFormat="1" applyFont="1" applyFill="1"/>
    <xf numFmtId="168" fontId="1" fillId="2" borderId="20" xfId="0" quotePrefix="1" applyNumberFormat="1" applyFont="1" applyFill="1" applyBorder="1" applyProtection="1"/>
    <xf numFmtId="168" fontId="1" fillId="2" borderId="21" xfId="0" quotePrefix="1" applyNumberFormat="1" applyFont="1" applyFill="1" applyBorder="1" applyProtection="1"/>
    <xf numFmtId="168" fontId="1" fillId="2" borderId="22" xfId="0" quotePrefix="1" applyNumberFormat="1" applyFont="1" applyFill="1" applyBorder="1" applyProtection="1"/>
    <xf numFmtId="0" fontId="1" fillId="2" borderId="23" xfId="0" quotePrefix="1" applyFont="1" applyFill="1" applyBorder="1" applyProtection="1"/>
    <xf numFmtId="168" fontId="1" fillId="2" borderId="24" xfId="0" quotePrefix="1" applyNumberFormat="1" applyFont="1" applyFill="1" applyBorder="1" applyProtection="1"/>
    <xf numFmtId="168" fontId="1" fillId="2" borderId="4" xfId="0" quotePrefix="1" applyNumberFormat="1" applyFont="1" applyFill="1" applyBorder="1" applyProtection="1"/>
    <xf numFmtId="168" fontId="1" fillId="2" borderId="5" xfId="0" quotePrefix="1" applyNumberFormat="1" applyFont="1" applyFill="1" applyBorder="1" applyProtection="1"/>
    <xf numFmtId="0" fontId="1" fillId="2" borderId="25" xfId="0" quotePrefix="1" applyFont="1" applyFill="1" applyBorder="1" applyProtection="1"/>
    <xf numFmtId="168" fontId="1" fillId="2" borderId="26" xfId="0" quotePrefix="1" applyNumberFormat="1" applyFont="1" applyFill="1" applyBorder="1" applyProtection="1"/>
    <xf numFmtId="168" fontId="1" fillId="2" borderId="14" xfId="0" quotePrefix="1" applyNumberFormat="1" applyFont="1" applyFill="1" applyBorder="1" applyProtection="1"/>
    <xf numFmtId="168" fontId="1" fillId="2" borderId="27" xfId="0" quotePrefix="1" applyNumberFormat="1" applyFont="1" applyFill="1" applyBorder="1" applyProtection="1"/>
    <xf numFmtId="0" fontId="1" fillId="2" borderId="28" xfId="0" quotePrefix="1" applyFont="1" applyFill="1" applyBorder="1" applyProtection="1"/>
    <xf numFmtId="0" fontId="2" fillId="4" borderId="6" xfId="0" applyFont="1" applyFill="1" applyBorder="1" applyAlignment="1" applyProtection="1">
      <alignment horizontal="centerContinuous"/>
    </xf>
    <xf numFmtId="0" fontId="2" fillId="4" borderId="8" xfId="0" applyFont="1" applyFill="1" applyBorder="1" applyAlignment="1" applyProtection="1">
      <alignment horizontal="centerContinuous"/>
    </xf>
    <xf numFmtId="0" fontId="0" fillId="0" borderId="0" xfId="0" applyBorder="1"/>
    <xf numFmtId="9" fontId="0" fillId="0" borderId="0" xfId="0" applyNumberFormat="1" applyBorder="1"/>
    <xf numFmtId="0" fontId="0" fillId="0" borderId="0" xfId="0" applyAlignment="1">
      <alignment horizontal="left" indent="1"/>
    </xf>
    <xf numFmtId="0" fontId="2" fillId="4" borderId="11" xfId="0" applyFont="1" applyFill="1" applyBorder="1" applyAlignment="1" applyProtection="1">
      <alignment horizontal="left" vertical="center" wrapText="1" indent="1"/>
    </xf>
    <xf numFmtId="0" fontId="1" fillId="2" borderId="5" xfId="0" applyFont="1" applyFill="1" applyBorder="1" applyAlignment="1" applyProtection="1">
      <alignment horizontal="left" vertical="center" indent="1"/>
    </xf>
    <xf numFmtId="4" fontId="0" fillId="0" borderId="0" xfId="0" applyNumberFormat="1"/>
    <xf numFmtId="0" fontId="2" fillId="4" borderId="8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centerContinuous"/>
    </xf>
    <xf numFmtId="3" fontId="2" fillId="4" borderId="17" xfId="0" applyNumberFormat="1" applyFont="1" applyFill="1" applyBorder="1" applyAlignment="1" applyProtection="1">
      <alignment horizontal="centerContinuous"/>
    </xf>
    <xf numFmtId="169" fontId="2" fillId="4" borderId="8" xfId="0" applyNumberFormat="1" applyFont="1" applyFill="1" applyBorder="1" applyAlignment="1" applyProtection="1">
      <alignment horizontal="centerContinuous"/>
    </xf>
    <xf numFmtId="169" fontId="2" fillId="4" borderId="8" xfId="0" applyNumberFormat="1" applyFont="1" applyFill="1" applyBorder="1" applyAlignment="1" applyProtection="1">
      <alignment horizontal="center"/>
    </xf>
    <xf numFmtId="169" fontId="2" fillId="4" borderId="6" xfId="0" applyNumberFormat="1" applyFont="1" applyFill="1" applyBorder="1" applyAlignment="1" applyProtection="1">
      <alignment horizontal="centerContinuous"/>
    </xf>
    <xf numFmtId="169" fontId="4" fillId="2" borderId="25" xfId="0" quotePrefix="1" applyNumberFormat="1" applyFont="1" applyFill="1" applyBorder="1" applyAlignment="1" applyProtection="1">
      <alignment horizontal="right" indent="1"/>
    </xf>
    <xf numFmtId="169" fontId="4" fillId="2" borderId="28" xfId="0" quotePrefix="1" applyNumberFormat="1" applyFont="1" applyFill="1" applyBorder="1" applyAlignment="1" applyProtection="1">
      <alignment horizontal="right" indent="1"/>
    </xf>
    <xf numFmtId="0" fontId="0" fillId="0" borderId="0" xfId="0" applyFill="1"/>
    <xf numFmtId="169" fontId="4" fillId="2" borderId="23" xfId="0" quotePrefix="1" applyNumberFormat="1" applyFont="1" applyFill="1" applyBorder="1" applyAlignment="1" applyProtection="1">
      <alignment horizontal="right" indent="1"/>
    </xf>
    <xf numFmtId="49" fontId="0" fillId="0" borderId="2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 applyProtection="1">
      <alignment horizontal="righ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/>
    <xf numFmtId="170" fontId="6" fillId="5" borderId="7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0" fontId="0" fillId="0" borderId="2" xfId="0" applyFill="1" applyBorder="1"/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164" fontId="1" fillId="2" borderId="2" xfId="3" quotePrefix="1" applyFont="1" applyFill="1" applyBorder="1" applyProtection="1"/>
    <xf numFmtId="164" fontId="1" fillId="2" borderId="2" xfId="3" quotePrefix="1" applyFont="1" applyFill="1" applyBorder="1" applyAlignment="1" applyProtection="1">
      <alignment vertical="center" wrapText="1"/>
    </xf>
    <xf numFmtId="164" fontId="1" fillId="2" borderId="2" xfId="3" quotePrefix="1" applyFont="1" applyFill="1" applyBorder="1" applyAlignment="1" applyProtection="1">
      <alignment vertical="center"/>
    </xf>
    <xf numFmtId="170" fontId="0" fillId="0" borderId="3" xfId="1" applyNumberFormat="1" applyFont="1" applyFill="1" applyBorder="1"/>
    <xf numFmtId="170" fontId="0" fillId="0" borderId="2" xfId="1" applyNumberFormat="1" applyFont="1" applyFill="1" applyBorder="1"/>
    <xf numFmtId="170" fontId="0" fillId="0" borderId="2" xfId="1" applyNumberFormat="1" applyFont="1" applyFill="1" applyBorder="1" applyAlignment="1">
      <alignment vertical="center"/>
    </xf>
    <xf numFmtId="170" fontId="0" fillId="0" borderId="29" xfId="0" applyNumberFormat="1" applyBorder="1"/>
    <xf numFmtId="170" fontId="0" fillId="0" borderId="2" xfId="2" applyNumberFormat="1" applyFont="1" applyFill="1" applyBorder="1" applyAlignment="1">
      <alignment vertical="center"/>
    </xf>
    <xf numFmtId="170" fontId="0" fillId="0" borderId="0" xfId="0" applyNumberFormat="1" applyFill="1"/>
    <xf numFmtId="167" fontId="1" fillId="2" borderId="13" xfId="0" quotePrefix="1" applyNumberFormat="1" applyFont="1" applyFill="1" applyBorder="1" applyAlignment="1" applyProtection="1">
      <alignment horizontal="left" wrapText="1"/>
    </xf>
    <xf numFmtId="167" fontId="1" fillId="2" borderId="12" xfId="0" quotePrefix="1" applyNumberFormat="1" applyFont="1" applyFill="1" applyBorder="1" applyAlignment="1" applyProtection="1">
      <alignment horizontal="left" wrapText="1"/>
    </xf>
    <xf numFmtId="167" fontId="1" fillId="2" borderId="4" xfId="0" quotePrefix="1" applyNumberFormat="1" applyFont="1" applyFill="1" applyBorder="1" applyAlignment="1" applyProtection="1">
      <alignment horizontal="left" wrapText="1"/>
    </xf>
    <xf numFmtId="167" fontId="1" fillId="2" borderId="13" xfId="0" quotePrefix="1" applyNumberFormat="1" applyFont="1" applyFill="1" applyBorder="1" applyAlignment="1" applyProtection="1">
      <alignment horizontal="left" vertical="center" wrapText="1"/>
    </xf>
    <xf numFmtId="167" fontId="1" fillId="2" borderId="12" xfId="0" quotePrefix="1" applyNumberFormat="1" applyFont="1" applyFill="1" applyBorder="1" applyAlignment="1" applyProtection="1">
      <alignment horizontal="left" vertical="center" wrapText="1"/>
    </xf>
    <xf numFmtId="167" fontId="1" fillId="2" borderId="4" xfId="0" quotePrefix="1" applyNumberFormat="1" applyFont="1" applyFill="1" applyBorder="1" applyAlignment="1" applyProtection="1">
      <alignment horizontal="left" vertical="center" wrapText="1"/>
    </xf>
    <xf numFmtId="167" fontId="1" fillId="2" borderId="16" xfId="0" quotePrefix="1" applyNumberFormat="1" applyFont="1" applyFill="1" applyBorder="1" applyAlignment="1" applyProtection="1">
      <alignment horizontal="left" wrapText="1"/>
    </xf>
    <xf numFmtId="167" fontId="1" fillId="2" borderId="15" xfId="0" quotePrefix="1" applyNumberFormat="1" applyFont="1" applyFill="1" applyBorder="1" applyAlignment="1" applyProtection="1">
      <alignment horizontal="left" wrapText="1"/>
    </xf>
    <xf numFmtId="167" fontId="1" fillId="2" borderId="14" xfId="0" quotePrefix="1" applyNumberFormat="1" applyFont="1" applyFill="1" applyBorder="1" applyAlignment="1" applyProtection="1">
      <alignment horizontal="left" wrapText="1"/>
    </xf>
  </cellXfs>
  <cellStyles count="7">
    <cellStyle name="Comma 506" xfId="1" xr:uid="{62082DAF-1A42-49A0-81C3-16DF976EEE8F}"/>
    <cellStyle name="Comma 508" xfId="2" xr:uid="{823D2B1E-DCE5-4C6F-A246-EB046960A4FF}"/>
    <cellStyle name="Millares [0]" xfId="3" builtinId="6"/>
    <cellStyle name="Normal" xfId="0" builtinId="0"/>
    <cellStyle name="Normal 11" xfId="5" xr:uid="{092748E8-76D4-4EB5-91D9-13406E33C980}"/>
    <cellStyle name="Normal 16" xfId="6" xr:uid="{06CC52C0-D51D-4417-B4E8-2B100E6C1F9E}"/>
    <cellStyle name="Normal 9" xfId="4" xr:uid="{68625C51-0DBF-4788-B97A-9E963D127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dimension ref="B1:P156"/>
  <sheetViews>
    <sheetView tabSelected="1" zoomScale="85" zoomScaleNormal="85" workbookViewId="0">
      <selection activeCell="D155" sqref="D155"/>
    </sheetView>
  </sheetViews>
  <sheetFormatPr defaultColWidth="11.42578125" defaultRowHeight="14.45"/>
  <cols>
    <col min="1" max="1" width="5.42578125" customWidth="1"/>
    <col min="2" max="2" width="24.85546875" bestFit="1" customWidth="1"/>
    <col min="15" max="15" width="3.140625" customWidth="1"/>
    <col min="16" max="16" width="20.5703125" customWidth="1"/>
  </cols>
  <sheetData>
    <row r="1" spans="2:16">
      <c r="B1" s="47" t="s">
        <v>0</v>
      </c>
      <c r="C1" s="48">
        <f t="shared" ref="C1:N1" si="0">SUM(C6:C154)</f>
        <v>1.0000000000000002</v>
      </c>
      <c r="D1" s="48">
        <f t="shared" si="0"/>
        <v>0.99999999999999978</v>
      </c>
      <c r="E1" s="48">
        <f t="shared" si="0"/>
        <v>1.0000000000000004</v>
      </c>
      <c r="F1" s="48">
        <f t="shared" si="0"/>
        <v>1</v>
      </c>
      <c r="G1" s="48">
        <f t="shared" si="0"/>
        <v>1</v>
      </c>
      <c r="H1" s="48">
        <f t="shared" si="0"/>
        <v>1</v>
      </c>
      <c r="I1" s="48">
        <f t="shared" si="0"/>
        <v>1.0000000000000004</v>
      </c>
      <c r="J1" s="48">
        <f t="shared" si="0"/>
        <v>1.0000000000000007</v>
      </c>
      <c r="K1" s="48">
        <f t="shared" si="0"/>
        <v>0.99999999999999989</v>
      </c>
      <c r="L1" s="48">
        <f t="shared" si="0"/>
        <v>1.0000000000000007</v>
      </c>
      <c r="M1" s="48">
        <f t="shared" si="0"/>
        <v>0.99999999999999989</v>
      </c>
      <c r="N1" s="48">
        <f t="shared" si="0"/>
        <v>0.99999999999999989</v>
      </c>
    </row>
    <row r="2" spans="2:16" ht="15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6" ht="15" thickBot="1">
      <c r="B3" s="47"/>
      <c r="C3" s="14" t="s">
        <v>1</v>
      </c>
      <c r="D3" s="46" t="s">
        <v>1</v>
      </c>
      <c r="E3" s="45" t="s">
        <v>1</v>
      </c>
      <c r="F3" s="13" t="s">
        <v>2</v>
      </c>
      <c r="G3" s="46" t="s">
        <v>2</v>
      </c>
      <c r="H3" s="45" t="s">
        <v>2</v>
      </c>
      <c r="I3" s="14" t="s">
        <v>3</v>
      </c>
      <c r="J3" s="46" t="s">
        <v>3</v>
      </c>
      <c r="K3" s="45" t="s">
        <v>3</v>
      </c>
      <c r="L3" s="14" t="s">
        <v>4</v>
      </c>
      <c r="M3" s="46" t="s">
        <v>4</v>
      </c>
      <c r="N3" s="45" t="s">
        <v>4</v>
      </c>
      <c r="P3" s="54" t="s">
        <v>5</v>
      </c>
    </row>
    <row r="4" spans="2:16" ht="15" thickBot="1">
      <c r="B4" s="14" t="s">
        <v>6</v>
      </c>
      <c r="C4" s="46" t="s">
        <v>7</v>
      </c>
      <c r="D4" s="46" t="s">
        <v>8</v>
      </c>
      <c r="E4" s="46" t="s">
        <v>9</v>
      </c>
      <c r="F4" s="53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5" t="s">
        <v>18</v>
      </c>
      <c r="P4" s="54" t="s">
        <v>19</v>
      </c>
    </row>
    <row r="5" spans="2:16" ht="15" thickBot="1">
      <c r="B5" s="14" t="s">
        <v>20</v>
      </c>
      <c r="C5" s="56">
        <f>'Gastos Auditorias'!H5</f>
        <v>58880363</v>
      </c>
      <c r="D5" s="56">
        <f>'Gastos Auditorias'!H6</f>
        <v>3902883</v>
      </c>
      <c r="E5" s="56">
        <f>'Gastos Auditorias'!H7</f>
        <v>23664128</v>
      </c>
      <c r="F5" s="57">
        <f>'Gastos Auditorias'!H3</f>
        <v>31427753</v>
      </c>
      <c r="G5" s="56">
        <f>'Gastos Auditorias'!H9</f>
        <v>51886454</v>
      </c>
      <c r="H5" s="56">
        <f>'Gastos Auditorias'!H11</f>
        <v>19887366</v>
      </c>
      <c r="I5" s="56">
        <f>'Gastos Auditorias'!H15</f>
        <v>38934777</v>
      </c>
      <c r="J5" s="56">
        <f>'Gastos Auditorias'!H8</f>
        <v>5645468</v>
      </c>
      <c r="K5" s="56">
        <f>'Gastos Auditorias'!H14</f>
        <v>23285199</v>
      </c>
      <c r="L5" s="56">
        <f>'Gastos Auditorias'!H13</f>
        <v>31305211</v>
      </c>
      <c r="M5" s="56">
        <f>'Gastos Auditorias'!H12</f>
        <v>15315706</v>
      </c>
      <c r="N5" s="58">
        <f>'Gastos Auditorias'!H10</f>
        <v>29642873</v>
      </c>
      <c r="P5" s="55">
        <f>SUM(C5:N5)</f>
        <v>333778181</v>
      </c>
    </row>
    <row r="6" spans="2:16">
      <c r="B6" s="44" t="s">
        <v>21</v>
      </c>
      <c r="C6" s="43">
        <v>0</v>
      </c>
      <c r="D6" s="42">
        <v>0</v>
      </c>
      <c r="E6" s="42">
        <v>0</v>
      </c>
      <c r="F6" s="42">
        <v>0</v>
      </c>
      <c r="G6" s="38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1">
        <v>0</v>
      </c>
      <c r="P6" s="60">
        <f t="shared" ref="P6:P11" si="1">SUMPRODUCT(C$5:N$5,C6:N6)</f>
        <v>0</v>
      </c>
    </row>
    <row r="7" spans="2:16">
      <c r="B7" s="40" t="s">
        <v>22</v>
      </c>
      <c r="C7" s="39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7">
        <v>0</v>
      </c>
      <c r="P7" s="59">
        <f t="shared" si="1"/>
        <v>0</v>
      </c>
    </row>
    <row r="8" spans="2:16">
      <c r="B8" s="40" t="s">
        <v>23</v>
      </c>
      <c r="C8" s="39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9.6791005881915039E-4</v>
      </c>
      <c r="K8" s="38">
        <v>2.1082970830775794E-3</v>
      </c>
      <c r="L8" s="38">
        <v>3.4927194018103099E-3</v>
      </c>
      <c r="M8" s="38">
        <v>1.2218963831867059E-2</v>
      </c>
      <c r="N8" s="37">
        <v>0</v>
      </c>
      <c r="P8" s="59">
        <f t="shared" si="1"/>
        <v>351038.79790549749</v>
      </c>
    </row>
    <row r="9" spans="2:16">
      <c r="B9" s="40" t="s">
        <v>24</v>
      </c>
      <c r="C9" s="39">
        <v>0.11610260261596586</v>
      </c>
      <c r="D9" s="38">
        <v>4.0587349471264952E-2</v>
      </c>
      <c r="E9" s="38">
        <v>2.8156773728344814E-5</v>
      </c>
      <c r="F9" s="38">
        <v>0.21328996282527882</v>
      </c>
      <c r="G9" s="38">
        <v>5.7665864846170839E-2</v>
      </c>
      <c r="H9" s="38">
        <v>0.35432348081512766</v>
      </c>
      <c r="I9" s="38">
        <v>5.3112804311466297E-2</v>
      </c>
      <c r="J9" s="38">
        <v>6.0122105576651062E-2</v>
      </c>
      <c r="K9" s="38">
        <v>8.6546929625577099E-2</v>
      </c>
      <c r="L9" s="38">
        <v>3.1926406926406921E-2</v>
      </c>
      <c r="M9" s="38">
        <v>0.11021505376344087</v>
      </c>
      <c r="N9" s="37">
        <v>0.21590400000000001</v>
      </c>
      <c r="P9" s="59">
        <f t="shared" si="1"/>
        <v>37247213.838882208</v>
      </c>
    </row>
    <row r="10" spans="2:16">
      <c r="B10" s="40" t="s">
        <v>24</v>
      </c>
      <c r="C10" s="39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7">
        <v>0</v>
      </c>
      <c r="P10" s="59">
        <f t="shared" si="1"/>
        <v>0</v>
      </c>
    </row>
    <row r="11" spans="2:16">
      <c r="B11" s="40" t="s">
        <v>25</v>
      </c>
      <c r="C11" s="39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7.6315985406894536E-4</v>
      </c>
      <c r="K11" s="38">
        <v>1.6012382909449971E-3</v>
      </c>
      <c r="L11" s="38">
        <v>0</v>
      </c>
      <c r="M11" s="38">
        <v>0</v>
      </c>
      <c r="N11" s="37">
        <v>0</v>
      </c>
      <c r="P11" s="59">
        <f t="shared" si="1"/>
        <v>41593.546786105057</v>
      </c>
    </row>
    <row r="12" spans="2:16">
      <c r="B12" s="40" t="s">
        <v>26</v>
      </c>
      <c r="C12" s="39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1.1540466085920638E-3</v>
      </c>
      <c r="K12" s="38">
        <v>2.6687304849083286E-3</v>
      </c>
      <c r="L12" s="38">
        <v>4.5749704840613919E-3</v>
      </c>
      <c r="M12" s="38">
        <v>7.0869990224828941E-3</v>
      </c>
      <c r="N12" s="37">
        <v>0</v>
      </c>
      <c r="P12" s="59">
        <f t="shared" ref="P12:P75" si="2">SUMPRODUCT(C$5:N$5,C12:N12)</f>
        <v>320419.86339072138</v>
      </c>
    </row>
    <row r="13" spans="2:16">
      <c r="B13" s="40" t="s">
        <v>27</v>
      </c>
      <c r="C13" s="39">
        <v>0</v>
      </c>
      <c r="D13" s="38">
        <v>7.4262975731547673E-7</v>
      </c>
      <c r="E13" s="38">
        <v>3.1823293176236253E-8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7">
        <v>0</v>
      </c>
      <c r="P13" s="59">
        <f t="shared" si="2"/>
        <v>3.6514675382246811</v>
      </c>
    </row>
    <row r="14" spans="2:16">
      <c r="B14" s="40" t="s">
        <v>28</v>
      </c>
      <c r="C14" s="39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9.7751347333209469E-3</v>
      </c>
      <c r="J14" s="38">
        <v>1.5077060531605996E-3</v>
      </c>
      <c r="K14" s="38">
        <v>9.3405566971791485E-4</v>
      </c>
      <c r="L14" s="38">
        <v>1.9677292404565125E-4</v>
      </c>
      <c r="M14" s="38">
        <v>7.3313782991202357E-4</v>
      </c>
      <c r="N14" s="37">
        <v>0</v>
      </c>
      <c r="P14" s="59">
        <f t="shared" si="2"/>
        <v>428242.61077653657</v>
      </c>
    </row>
    <row r="15" spans="2:16">
      <c r="B15" s="40" t="s">
        <v>29</v>
      </c>
      <c r="C15" s="39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3.876602861921577E-2</v>
      </c>
      <c r="J15" s="38">
        <v>5.6585511130965715E-3</v>
      </c>
      <c r="K15" s="38">
        <v>3.4960369352299106E-3</v>
      </c>
      <c r="L15" s="38">
        <v>2.9515938606847691E-4</v>
      </c>
      <c r="M15" s="38">
        <v>9.7751710654936483E-4</v>
      </c>
      <c r="N15" s="37">
        <v>0</v>
      </c>
      <c r="P15" s="59">
        <f t="shared" si="2"/>
        <v>1646909.1559216983</v>
      </c>
    </row>
    <row r="16" spans="2:16">
      <c r="B16" s="40" t="s">
        <v>30</v>
      </c>
      <c r="C16" s="39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7">
        <v>0</v>
      </c>
      <c r="P16" s="59">
        <f t="shared" si="2"/>
        <v>0</v>
      </c>
    </row>
    <row r="17" spans="2:16">
      <c r="B17" s="40" t="s">
        <v>31</v>
      </c>
      <c r="C17" s="39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7">
        <v>3.8372999999999997E-2</v>
      </c>
      <c r="P17" s="59">
        <f t="shared" si="2"/>
        <v>1137485.965629</v>
      </c>
    </row>
    <row r="18" spans="2:16">
      <c r="B18" s="40" t="s">
        <v>32</v>
      </c>
      <c r="C18" s="39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7">
        <v>7.8521999999999995E-2</v>
      </c>
      <c r="P18" s="59">
        <f t="shared" si="2"/>
        <v>2327617.6737059997</v>
      </c>
    </row>
    <row r="19" spans="2:16">
      <c r="B19" s="40" t="s">
        <v>33</v>
      </c>
      <c r="C19" s="39">
        <v>0</v>
      </c>
      <c r="D19" s="38">
        <v>3.0296319371355632E-2</v>
      </c>
      <c r="E19" s="38">
        <v>1.8355288543439188E-6</v>
      </c>
      <c r="F19" s="38">
        <v>0</v>
      </c>
      <c r="G19" s="38">
        <v>0</v>
      </c>
      <c r="H19" s="38">
        <v>0</v>
      </c>
      <c r="I19" s="38">
        <v>1.4867125069689655E-4</v>
      </c>
      <c r="J19" s="38">
        <v>7.6688258506440376E-3</v>
      </c>
      <c r="K19" s="38">
        <v>1.4944890715486638E-2</v>
      </c>
      <c r="L19" s="38">
        <v>2.3170011806375436E-2</v>
      </c>
      <c r="M19" s="38">
        <v>8.0400782013685251E-2</v>
      </c>
      <c r="N19" s="37">
        <v>0</v>
      </c>
      <c r="P19" s="59">
        <f t="shared" si="2"/>
        <v>2472100.6212624945</v>
      </c>
    </row>
    <row r="20" spans="2:16">
      <c r="B20" s="40" t="s">
        <v>34</v>
      </c>
      <c r="C20" s="39">
        <v>4.0316032650678478E-4</v>
      </c>
      <c r="D20" s="38">
        <v>2.4132660221215166E-6</v>
      </c>
      <c r="E20" s="38">
        <v>1.0088079960339935E-7</v>
      </c>
      <c r="F20" s="38">
        <v>0</v>
      </c>
      <c r="G20" s="38">
        <v>0</v>
      </c>
      <c r="H20" s="38">
        <v>0</v>
      </c>
      <c r="I20" s="38">
        <v>1.7097193830143103E-3</v>
      </c>
      <c r="J20" s="38">
        <v>5.0256868438686652E-4</v>
      </c>
      <c r="K20" s="38">
        <v>3.2024765818899941E-4</v>
      </c>
      <c r="L20" s="38">
        <v>0</v>
      </c>
      <c r="M20" s="38">
        <v>0</v>
      </c>
      <c r="N20" s="37">
        <v>0</v>
      </c>
      <c r="P20" s="59">
        <f t="shared" si="2"/>
        <v>100611.84110896754</v>
      </c>
    </row>
    <row r="21" spans="2:16">
      <c r="B21" s="40" t="s">
        <v>35</v>
      </c>
      <c r="C21" s="39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7">
        <v>0</v>
      </c>
      <c r="P21" s="59">
        <f t="shared" si="2"/>
        <v>0</v>
      </c>
    </row>
    <row r="22" spans="2:16">
      <c r="B22" s="40" t="s">
        <v>36</v>
      </c>
      <c r="C22" s="39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2.9515938606847691E-4</v>
      </c>
      <c r="M22" s="38">
        <v>9.7751710654936483E-4</v>
      </c>
      <c r="N22" s="37">
        <v>0</v>
      </c>
      <c r="P22" s="59">
        <f t="shared" si="2"/>
        <v>24211.39147338488</v>
      </c>
    </row>
    <row r="23" spans="2:16">
      <c r="B23" s="40" t="s">
        <v>37</v>
      </c>
      <c r="C23" s="39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7">
        <v>0</v>
      </c>
      <c r="P23" s="59">
        <f t="shared" si="2"/>
        <v>0</v>
      </c>
    </row>
    <row r="24" spans="2:16">
      <c r="B24" s="40" t="s">
        <v>38</v>
      </c>
      <c r="C24" s="39">
        <v>0</v>
      </c>
      <c r="D24" s="38">
        <v>1.5049784867021855E-2</v>
      </c>
      <c r="E24" s="38">
        <v>9.6887629718996878E-7</v>
      </c>
      <c r="F24" s="38">
        <v>0</v>
      </c>
      <c r="G24" s="38">
        <v>0</v>
      </c>
      <c r="H24" s="38">
        <v>0</v>
      </c>
      <c r="I24" s="38">
        <v>1.1150343802267241E-4</v>
      </c>
      <c r="J24" s="38">
        <v>6.8125977216886352E-3</v>
      </c>
      <c r="K24" s="38">
        <v>1.5505324117317388E-2</v>
      </c>
      <c r="L24" s="38">
        <v>2.390791027154663E-2</v>
      </c>
      <c r="M24" s="38">
        <v>8.260019550342132E-2</v>
      </c>
      <c r="N24" s="37">
        <v>0</v>
      </c>
      <c r="P24" s="59">
        <f t="shared" si="2"/>
        <v>2476129.1841766741</v>
      </c>
    </row>
    <row r="25" spans="2:16">
      <c r="B25" s="40" t="s">
        <v>39</v>
      </c>
      <c r="C25" s="39">
        <v>0</v>
      </c>
      <c r="D25" s="38">
        <v>5.5608725078646986E-4</v>
      </c>
      <c r="E25" s="38">
        <v>7.4167549203942899E-5</v>
      </c>
      <c r="F25" s="38">
        <v>0</v>
      </c>
      <c r="G25" s="38">
        <v>0</v>
      </c>
      <c r="H25" s="38">
        <v>0</v>
      </c>
      <c r="I25" s="38">
        <v>1.858390633711207E-4</v>
      </c>
      <c r="J25" s="38">
        <v>1.6752289479562217E-4</v>
      </c>
      <c r="K25" s="38">
        <v>3.73622267887166E-4</v>
      </c>
      <c r="L25" s="38">
        <v>5.9031877213695382E-4</v>
      </c>
      <c r="M25" s="38">
        <v>1.9550342130987297E-3</v>
      </c>
      <c r="N25" s="37">
        <v>0</v>
      </c>
      <c r="P25" s="59">
        <f t="shared" si="2"/>
        <v>69229.453292852879</v>
      </c>
    </row>
    <row r="26" spans="2:16">
      <c r="B26" s="40" t="s">
        <v>40</v>
      </c>
      <c r="C26" s="39">
        <v>0</v>
      </c>
      <c r="D26" s="38">
        <v>8.0193359122924331E-4</v>
      </c>
      <c r="E26" s="38">
        <v>1.1642908391118657E-7</v>
      </c>
      <c r="F26" s="38">
        <v>0</v>
      </c>
      <c r="G26" s="38">
        <v>0</v>
      </c>
      <c r="H26" s="38">
        <v>0</v>
      </c>
      <c r="I26" s="38">
        <v>0</v>
      </c>
      <c r="J26" s="38">
        <v>5.7702330429603192E-4</v>
      </c>
      <c r="K26" s="38">
        <v>6.4049531637799882E-4</v>
      </c>
      <c r="L26" s="38">
        <v>1.9677292404565125E-4</v>
      </c>
      <c r="M26" s="38">
        <v>7.3313782991202357E-4</v>
      </c>
      <c r="N26" s="37">
        <v>0</v>
      </c>
      <c r="P26" s="59">
        <f t="shared" si="2"/>
        <v>38692.777039915978</v>
      </c>
    </row>
    <row r="27" spans="2:16">
      <c r="B27" s="40" t="s">
        <v>41</v>
      </c>
      <c r="C27" s="39">
        <v>1.9029554036825012E-2</v>
      </c>
      <c r="D27" s="38">
        <v>4.9423820106639415E-4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7">
        <v>0</v>
      </c>
      <c r="P27" s="59">
        <f t="shared" si="2"/>
        <v>1122396.0032892646</v>
      </c>
    </row>
    <row r="28" spans="2:16">
      <c r="B28" s="40" t="s">
        <v>42</v>
      </c>
      <c r="C28" s="39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7">
        <v>0</v>
      </c>
      <c r="P28" s="59">
        <f t="shared" si="2"/>
        <v>0</v>
      </c>
    </row>
    <row r="29" spans="2:16">
      <c r="B29" s="40" t="s">
        <v>43</v>
      </c>
      <c r="C29" s="39">
        <v>0</v>
      </c>
      <c r="D29" s="38">
        <v>1.7592750882718485E-6</v>
      </c>
      <c r="E29" s="38">
        <v>6.6633034616026392E-8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7">
        <v>0</v>
      </c>
      <c r="P29" s="59">
        <f t="shared" si="2"/>
        <v>8.443057494521776</v>
      </c>
    </row>
    <row r="30" spans="2:16">
      <c r="B30" s="40" t="s">
        <v>44</v>
      </c>
      <c r="C30" s="39">
        <v>1.6162619832174572E-2</v>
      </c>
      <c r="D30" s="38">
        <v>5.0374341210274046E-4</v>
      </c>
      <c r="E30" s="38">
        <v>4.936921748664753E-8</v>
      </c>
      <c r="F30" s="38">
        <v>0</v>
      </c>
      <c r="G30" s="38">
        <v>0</v>
      </c>
      <c r="H30" s="38">
        <v>0</v>
      </c>
      <c r="I30" s="38">
        <v>2.3415721984761206E-3</v>
      </c>
      <c r="J30" s="38">
        <v>5.5840964931874055E-5</v>
      </c>
      <c r="K30" s="38">
        <v>2.6687304849083284E-5</v>
      </c>
      <c r="L30" s="38">
        <v>4.4273907910271531E-4</v>
      </c>
      <c r="M30" s="38">
        <v>1.4662756598240471E-3</v>
      </c>
      <c r="N30" s="37">
        <v>0</v>
      </c>
      <c r="P30" s="59">
        <f t="shared" si="2"/>
        <v>1082050.4888003187</v>
      </c>
    </row>
    <row r="31" spans="2:16">
      <c r="B31" s="40" t="s">
        <v>45</v>
      </c>
      <c r="C31" s="39">
        <v>0</v>
      </c>
      <c r="D31" s="38">
        <v>3.0793518124560976E-8</v>
      </c>
      <c r="E31" s="38">
        <v>1.45867246498617E-9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7">
        <v>0</v>
      </c>
      <c r="P31" s="59">
        <f t="shared" si="2"/>
        <v>0.15470171032004915</v>
      </c>
    </row>
    <row r="32" spans="2:16">
      <c r="B32" s="40" t="s">
        <v>46</v>
      </c>
      <c r="C32" s="39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7.8709169618260502E-4</v>
      </c>
      <c r="M32" s="38">
        <v>0</v>
      </c>
      <c r="N32" s="37">
        <v>0</v>
      </c>
      <c r="P32" s="59">
        <f t="shared" si="2"/>
        <v>24640.071625344346</v>
      </c>
    </row>
    <row r="33" spans="2:16">
      <c r="B33" s="40" t="s">
        <v>47</v>
      </c>
      <c r="C33" s="39">
        <v>0</v>
      </c>
      <c r="D33" s="38">
        <v>0.29270901993631299</v>
      </c>
      <c r="E33" s="38">
        <v>0.37169855817108738</v>
      </c>
      <c r="F33" s="38">
        <v>0</v>
      </c>
      <c r="G33" s="38">
        <v>0</v>
      </c>
      <c r="H33" s="38">
        <v>0</v>
      </c>
      <c r="I33" s="38">
        <v>0.14365359598587629</v>
      </c>
      <c r="J33" s="38">
        <v>0.14565185019730484</v>
      </c>
      <c r="K33" s="38">
        <v>0.28237837260815024</v>
      </c>
      <c r="L33" s="38">
        <v>0.2786304604486422</v>
      </c>
      <c r="M33" s="38">
        <v>0</v>
      </c>
      <c r="N33" s="37">
        <v>0</v>
      </c>
      <c r="P33" s="59">
        <f t="shared" si="2"/>
        <v>31651546.855068848</v>
      </c>
    </row>
    <row r="34" spans="2:16">
      <c r="B34" s="40" t="s">
        <v>48</v>
      </c>
      <c r="C34" s="39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7">
        <v>0</v>
      </c>
      <c r="P34" s="59">
        <f t="shared" si="2"/>
        <v>0</v>
      </c>
    </row>
    <row r="35" spans="2:16">
      <c r="B35" s="40" t="s">
        <v>49</v>
      </c>
      <c r="C35" s="39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7">
        <v>1.13E-4</v>
      </c>
      <c r="P35" s="59">
        <f t="shared" si="2"/>
        <v>3349.6446489999998</v>
      </c>
    </row>
    <row r="36" spans="2:16">
      <c r="B36" s="40" t="s">
        <v>50</v>
      </c>
      <c r="C36" s="39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7">
        <v>0</v>
      </c>
      <c r="P36" s="59">
        <f t="shared" si="2"/>
        <v>0</v>
      </c>
    </row>
    <row r="37" spans="2:16">
      <c r="B37" s="40" t="s">
        <v>51</v>
      </c>
      <c r="C37" s="39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4.6534137443228382E-4</v>
      </c>
      <c r="K37" s="38">
        <v>2.6687304849083287E-4</v>
      </c>
      <c r="L37" s="38">
        <v>9.8386462022825643E-4</v>
      </c>
      <c r="M37" s="38">
        <v>3.421309872922777E-3</v>
      </c>
      <c r="N37" s="37">
        <v>0</v>
      </c>
      <c r="P37" s="59">
        <f t="shared" si="2"/>
        <v>92041.127560542227</v>
      </c>
    </row>
    <row r="38" spans="2:16">
      <c r="B38" s="40" t="s">
        <v>52</v>
      </c>
      <c r="C38" s="39">
        <v>0</v>
      </c>
      <c r="D38" s="38">
        <v>5.3709910368294252E-3</v>
      </c>
      <c r="E38" s="38">
        <v>4.1283981033229535E-7</v>
      </c>
      <c r="F38" s="38">
        <v>0</v>
      </c>
      <c r="G38" s="38">
        <v>0</v>
      </c>
      <c r="H38" s="38">
        <v>0</v>
      </c>
      <c r="I38" s="38">
        <v>3.7167812674224138E-5</v>
      </c>
      <c r="J38" s="38">
        <v>2.2150249422976708E-3</v>
      </c>
      <c r="K38" s="38">
        <v>4.777027567985908E-3</v>
      </c>
      <c r="L38" s="38">
        <v>8.6088154269972419E-3</v>
      </c>
      <c r="M38" s="38">
        <v>2.9814271749755625E-2</v>
      </c>
      <c r="N38" s="37">
        <v>0</v>
      </c>
      <c r="P38" s="59">
        <f t="shared" si="2"/>
        <v>872285.53370850557</v>
      </c>
    </row>
    <row r="39" spans="2:16">
      <c r="B39" s="40" t="s">
        <v>53</v>
      </c>
      <c r="C39" s="39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1.9677292404565125E-4</v>
      </c>
      <c r="M39" s="38">
        <v>7.3313782991202357E-4</v>
      </c>
      <c r="N39" s="37">
        <v>0</v>
      </c>
      <c r="P39" s="59">
        <f t="shared" si="2"/>
        <v>17388.541366746646</v>
      </c>
    </row>
    <row r="40" spans="2:16">
      <c r="B40" s="40" t="s">
        <v>54</v>
      </c>
      <c r="C40" s="39">
        <v>0</v>
      </c>
      <c r="D40" s="38">
        <v>2.2209879001974155E-3</v>
      </c>
      <c r="E40" s="38">
        <v>2.3405429884111429E-7</v>
      </c>
      <c r="F40" s="38">
        <v>0</v>
      </c>
      <c r="G40" s="38">
        <v>0</v>
      </c>
      <c r="H40" s="38">
        <v>0</v>
      </c>
      <c r="I40" s="38">
        <v>1.4867125069689655E-4</v>
      </c>
      <c r="J40" s="38">
        <v>5.137368773732413E-3</v>
      </c>
      <c r="K40" s="38">
        <v>3.1491019721918275E-3</v>
      </c>
      <c r="L40" s="38">
        <v>9.8386462022825643E-4</v>
      </c>
      <c r="M40" s="38">
        <v>3.421309872922777E-3</v>
      </c>
      <c r="N40" s="37">
        <v>0</v>
      </c>
      <c r="P40" s="59">
        <f t="shared" si="2"/>
        <v>199992.45939231548</v>
      </c>
    </row>
    <row r="41" spans="2:16">
      <c r="B41" s="40" t="s">
        <v>55</v>
      </c>
      <c r="C41" s="39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7">
        <v>0</v>
      </c>
      <c r="P41" s="59">
        <f t="shared" si="2"/>
        <v>0</v>
      </c>
    </row>
    <row r="42" spans="2:16">
      <c r="B42" s="40" t="s">
        <v>56</v>
      </c>
      <c r="C42" s="39">
        <v>0</v>
      </c>
      <c r="D42" s="38">
        <v>1.8688045517389749E-2</v>
      </c>
      <c r="E42" s="38">
        <v>6.4889030896763513E-7</v>
      </c>
      <c r="F42" s="38">
        <v>0</v>
      </c>
      <c r="G42" s="38">
        <v>0</v>
      </c>
      <c r="H42" s="38">
        <v>0</v>
      </c>
      <c r="I42" s="38">
        <v>1.1150343802267241E-4</v>
      </c>
      <c r="J42" s="38">
        <v>6.2541880723698939E-3</v>
      </c>
      <c r="K42" s="38">
        <v>1.2543033279069145E-2</v>
      </c>
      <c r="L42" s="38">
        <v>1.8299881936245568E-2</v>
      </c>
      <c r="M42" s="38">
        <v>6.3294232649071358E-2</v>
      </c>
      <c r="N42" s="37">
        <v>0</v>
      </c>
      <c r="P42" s="59">
        <f t="shared" si="2"/>
        <v>1946946.3407038497</v>
      </c>
    </row>
    <row r="43" spans="2:16">
      <c r="B43" s="40" t="s">
        <v>57</v>
      </c>
      <c r="C43" s="39">
        <v>0</v>
      </c>
      <c r="D43" s="38">
        <v>1.0777627879861506E-6</v>
      </c>
      <c r="E43" s="38">
        <v>4.3515451998435009E-8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7">
        <v>0</v>
      </c>
      <c r="P43" s="59">
        <f t="shared" si="2"/>
        <v>5.2361372893325733</v>
      </c>
    </row>
    <row r="44" spans="2:16">
      <c r="B44" s="40" t="s">
        <v>58</v>
      </c>
      <c r="C44" s="39">
        <v>0</v>
      </c>
      <c r="D44" s="38">
        <v>9.2679012024058458E-7</v>
      </c>
      <c r="E44" s="38">
        <v>4.1178534673380458E-8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7">
        <v>0</v>
      </c>
      <c r="P44" s="59">
        <f t="shared" si="2"/>
        <v>4.5916075202182469</v>
      </c>
    </row>
    <row r="45" spans="2:16">
      <c r="B45" s="40" t="s">
        <v>59</v>
      </c>
      <c r="C45" s="39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7">
        <v>0</v>
      </c>
      <c r="P45" s="59">
        <f t="shared" si="2"/>
        <v>0</v>
      </c>
    </row>
    <row r="46" spans="2:16">
      <c r="B46" s="40" t="s">
        <v>60</v>
      </c>
      <c r="C46" s="39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7">
        <v>0</v>
      </c>
      <c r="P46" s="59">
        <f t="shared" si="2"/>
        <v>0</v>
      </c>
    </row>
    <row r="47" spans="2:16">
      <c r="B47" s="40" t="s">
        <v>61</v>
      </c>
      <c r="C47" s="39">
        <v>0</v>
      </c>
      <c r="D47" s="38">
        <v>4.5062172459434862E-7</v>
      </c>
      <c r="E47" s="38">
        <v>1.4118558325376588E-8</v>
      </c>
      <c r="F47" s="38">
        <v>0</v>
      </c>
      <c r="G47" s="38">
        <v>0</v>
      </c>
      <c r="H47" s="38">
        <v>0</v>
      </c>
      <c r="I47" s="38">
        <v>7.8052406615870687E-4</v>
      </c>
      <c r="J47" s="38">
        <v>0</v>
      </c>
      <c r="K47" s="38">
        <v>0</v>
      </c>
      <c r="L47" s="38">
        <v>0</v>
      </c>
      <c r="M47" s="38">
        <v>0</v>
      </c>
      <c r="N47" s="37">
        <v>0</v>
      </c>
      <c r="P47" s="59">
        <f t="shared" si="2"/>
        <v>30391.623286262235</v>
      </c>
    </row>
    <row r="48" spans="2:16">
      <c r="B48" s="40" t="s">
        <v>62</v>
      </c>
      <c r="C48" s="39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7">
        <v>0</v>
      </c>
      <c r="P48" s="59">
        <f t="shared" si="2"/>
        <v>0</v>
      </c>
    </row>
    <row r="49" spans="2:16">
      <c r="B49" s="40" t="s">
        <v>63</v>
      </c>
      <c r="C49" s="39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7">
        <v>0</v>
      </c>
      <c r="P49" s="59">
        <f t="shared" si="2"/>
        <v>0</v>
      </c>
    </row>
    <row r="50" spans="2:16">
      <c r="B50" s="40" t="s">
        <v>64</v>
      </c>
      <c r="C50" s="39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7">
        <v>0</v>
      </c>
      <c r="P50" s="59">
        <f t="shared" si="2"/>
        <v>0</v>
      </c>
    </row>
    <row r="51" spans="2:16">
      <c r="B51" s="40" t="s">
        <v>65</v>
      </c>
      <c r="C51" s="39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7">
        <v>0</v>
      </c>
      <c r="P51" s="59">
        <f t="shared" si="2"/>
        <v>0</v>
      </c>
    </row>
    <row r="52" spans="2:16">
      <c r="B52" s="40" t="s">
        <v>66</v>
      </c>
      <c r="C52" s="39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5.1652892561983455E-3</v>
      </c>
      <c r="M52" s="38">
        <v>1.5395894428152495E-2</v>
      </c>
      <c r="N52" s="37">
        <v>0</v>
      </c>
      <c r="P52" s="59">
        <f t="shared" si="2"/>
        <v>397499.462709944</v>
      </c>
    </row>
    <row r="53" spans="2:16">
      <c r="B53" s="40" t="s">
        <v>67</v>
      </c>
      <c r="C53" s="39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7">
        <v>0</v>
      </c>
      <c r="P53" s="59">
        <f t="shared" si="2"/>
        <v>0</v>
      </c>
    </row>
    <row r="54" spans="2:16">
      <c r="B54" s="40" t="s">
        <v>68</v>
      </c>
      <c r="C54" s="39">
        <v>0</v>
      </c>
      <c r="D54" s="38">
        <v>4.249845714764781E-7</v>
      </c>
      <c r="E54" s="38">
        <v>1.7188899136129478E-8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7">
        <v>0</v>
      </c>
      <c r="P54" s="59">
        <f t="shared" si="2"/>
        <v>2.0654253686142887</v>
      </c>
    </row>
    <row r="55" spans="2:16">
      <c r="B55" s="40" t="s">
        <v>69</v>
      </c>
      <c r="C55" s="39">
        <v>0</v>
      </c>
      <c r="D55" s="38">
        <v>2.3827854785535871E-3</v>
      </c>
      <c r="E55" s="38">
        <v>4.1325691548472885E-4</v>
      </c>
      <c r="F55" s="38">
        <v>0</v>
      </c>
      <c r="G55" s="38">
        <v>0</v>
      </c>
      <c r="H55" s="38">
        <v>0</v>
      </c>
      <c r="I55" s="38">
        <v>0</v>
      </c>
      <c r="J55" s="38">
        <v>7.6315985406894536E-4</v>
      </c>
      <c r="K55" s="38">
        <v>1.8414240345867466E-3</v>
      </c>
      <c r="L55" s="38">
        <v>3.0991735537190075E-3</v>
      </c>
      <c r="M55" s="38">
        <v>1.0752688172043012E-2</v>
      </c>
      <c r="N55" s="37">
        <v>0</v>
      </c>
      <c r="P55" s="59">
        <f t="shared" si="2"/>
        <v>327970.70988305716</v>
      </c>
    </row>
    <row r="56" spans="2:16">
      <c r="B56" s="40" t="s">
        <v>70</v>
      </c>
      <c r="C56" s="39">
        <v>0</v>
      </c>
      <c r="D56" s="38">
        <v>6.130114019519214E-4</v>
      </c>
      <c r="E56" s="38">
        <v>2.4584592501769982E-5</v>
      </c>
      <c r="F56" s="38">
        <v>0</v>
      </c>
      <c r="G56" s="38">
        <v>0</v>
      </c>
      <c r="H56" s="38">
        <v>0</v>
      </c>
      <c r="I56" s="38">
        <v>0</v>
      </c>
      <c r="J56" s="38">
        <v>2.7920482465937027E-4</v>
      </c>
      <c r="K56" s="38">
        <v>5.8712070667983228E-4</v>
      </c>
      <c r="L56" s="38">
        <v>2.9515938606847691E-4</v>
      </c>
      <c r="M56" s="38">
        <v>9.7751710654936483E-4</v>
      </c>
      <c r="N56" s="37">
        <v>0</v>
      </c>
      <c r="P56" s="59">
        <f t="shared" si="2"/>
        <v>42433.140591779535</v>
      </c>
    </row>
    <row r="57" spans="2:16">
      <c r="B57" s="40" t="s">
        <v>71</v>
      </c>
      <c r="C57" s="39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7">
        <v>7.8242999999999993E-2</v>
      </c>
      <c r="P57" s="59">
        <f t="shared" si="2"/>
        <v>2319347.3121389998</v>
      </c>
    </row>
    <row r="58" spans="2:16">
      <c r="B58" s="40" t="s">
        <v>72</v>
      </c>
      <c r="C58" s="39">
        <v>0.60887868026209402</v>
      </c>
      <c r="D58" s="38">
        <v>0.50183747255740618</v>
      </c>
      <c r="E58" s="38">
        <v>0.62512738990054206</v>
      </c>
      <c r="F58" s="38">
        <v>0.78671003717472121</v>
      </c>
      <c r="G58" s="38">
        <v>0.29788729686267695</v>
      </c>
      <c r="H58" s="38">
        <v>0.63658894804479538</v>
      </c>
      <c r="I58" s="38">
        <v>0.16071362200334516</v>
      </c>
      <c r="J58" s="38">
        <v>0.50240116149207092</v>
      </c>
      <c r="K58" s="38">
        <v>0.33281737877291767</v>
      </c>
      <c r="L58" s="38">
        <v>0.48504525777253038</v>
      </c>
      <c r="M58" s="38">
        <v>0.26173020527859242</v>
      </c>
      <c r="N58" s="37">
        <v>0</v>
      </c>
      <c r="P58" s="59">
        <f t="shared" si="2"/>
        <v>141480011.5100317</v>
      </c>
    </row>
    <row r="59" spans="2:16">
      <c r="B59" s="40" t="s">
        <v>73</v>
      </c>
      <c r="C59" s="39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7">
        <v>2.1489999999999999E-2</v>
      </c>
      <c r="P59" s="59">
        <f t="shared" si="2"/>
        <v>637025.34077000001</v>
      </c>
    </row>
    <row r="60" spans="2:16">
      <c r="B60" s="40" t="s">
        <v>74</v>
      </c>
      <c r="C60" s="39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7">
        <v>0</v>
      </c>
      <c r="P60" s="59">
        <f t="shared" si="2"/>
        <v>0</v>
      </c>
    </row>
    <row r="61" spans="2:16">
      <c r="B61" s="40" t="s">
        <v>75</v>
      </c>
      <c r="C61" s="39">
        <v>0</v>
      </c>
      <c r="D61" s="38">
        <v>0</v>
      </c>
      <c r="E61" s="38">
        <v>0</v>
      </c>
      <c r="F61" s="38">
        <v>0</v>
      </c>
      <c r="G61" s="38">
        <v>0.55219948798940488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7">
        <v>0.40185700000000002</v>
      </c>
      <c r="P61" s="59">
        <f t="shared" si="2"/>
        <v>40563869.347546808</v>
      </c>
    </row>
    <row r="62" spans="2:16">
      <c r="B62" s="40" t="s">
        <v>76</v>
      </c>
      <c r="C62" s="39">
        <v>2.7765056942239753E-4</v>
      </c>
      <c r="D62" s="38">
        <v>1.6208942497414699E-4</v>
      </c>
      <c r="E62" s="38">
        <v>3.7933952587387439E-7</v>
      </c>
      <c r="F62" s="38">
        <v>0</v>
      </c>
      <c r="G62" s="38">
        <v>0</v>
      </c>
      <c r="H62" s="38">
        <v>0</v>
      </c>
      <c r="I62" s="38">
        <v>2.973425013937931E-4</v>
      </c>
      <c r="J62" s="38">
        <v>4.839550294095752E-4</v>
      </c>
      <c r="K62" s="38">
        <v>3.4693496303808273E-4</v>
      </c>
      <c r="L62" s="38">
        <v>4.4273907910271531E-4</v>
      </c>
      <c r="M62" s="38">
        <v>1.4662756598240471E-3</v>
      </c>
      <c r="N62" s="37">
        <v>0</v>
      </c>
      <c r="P62" s="59">
        <f t="shared" si="2"/>
        <v>75694.412595891627</v>
      </c>
    </row>
    <row r="63" spans="2:16">
      <c r="B63" s="40" t="s">
        <v>77</v>
      </c>
      <c r="C63" s="39">
        <v>0</v>
      </c>
      <c r="D63" s="38">
        <v>1.4672208399963846E-6</v>
      </c>
      <c r="E63" s="38">
        <v>5.2788000093511732E-8</v>
      </c>
      <c r="F63" s="38">
        <v>0</v>
      </c>
      <c r="G63" s="38">
        <v>9.2247350301747466E-2</v>
      </c>
      <c r="H63" s="38">
        <v>0</v>
      </c>
      <c r="I63" s="38">
        <v>0</v>
      </c>
      <c r="J63" s="38">
        <v>4.9326185689822083E-3</v>
      </c>
      <c r="K63" s="38">
        <v>3.789597288569826E-3</v>
      </c>
      <c r="L63" s="38">
        <v>1.57418339236521E-3</v>
      </c>
      <c r="M63" s="38">
        <v>5.6207233626588476E-3</v>
      </c>
      <c r="N63" s="37">
        <v>1.0755000000000001E-2</v>
      </c>
      <c r="P63" s="59">
        <f t="shared" si="2"/>
        <v>5356657.9298038781</v>
      </c>
    </row>
    <row r="64" spans="2:16">
      <c r="B64" s="40" t="s">
        <v>78</v>
      </c>
      <c r="C64" s="39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9.8386462022825627E-5</v>
      </c>
      <c r="M64" s="38">
        <v>2.4437927663734121E-4</v>
      </c>
      <c r="N64" s="37">
        <v>0</v>
      </c>
      <c r="P64" s="59">
        <f t="shared" si="2"/>
        <v>6822.8501066382305</v>
      </c>
    </row>
    <row r="65" spans="2:16">
      <c r="B65" s="40" t="s">
        <v>79</v>
      </c>
      <c r="C65" s="39">
        <v>0</v>
      </c>
      <c r="D65" s="38">
        <v>4.2758688438344271E-6</v>
      </c>
      <c r="E65" s="38">
        <v>1.7346919550362588E-7</v>
      </c>
      <c r="F65" s="38">
        <v>0</v>
      </c>
      <c r="G65" s="38">
        <v>0</v>
      </c>
      <c r="H65" s="38">
        <v>0</v>
      </c>
      <c r="I65" s="38">
        <v>0</v>
      </c>
      <c r="J65" s="38">
        <v>1.6752289479562217E-4</v>
      </c>
      <c r="K65" s="38">
        <v>3.4693496303808273E-4</v>
      </c>
      <c r="L65" s="38">
        <v>1.9677292404565125E-4</v>
      </c>
      <c r="M65" s="38">
        <v>7.3313782991202357E-4</v>
      </c>
      <c r="N65" s="37">
        <v>0</v>
      </c>
      <c r="P65" s="59">
        <f t="shared" si="2"/>
        <v>26433.529376049384</v>
      </c>
    </row>
    <row r="66" spans="2:16">
      <c r="B66" s="40" t="s">
        <v>80</v>
      </c>
      <c r="C66" s="39">
        <v>0</v>
      </c>
      <c r="D66" s="38">
        <v>7.10173863231666E-7</v>
      </c>
      <c r="E66" s="38">
        <v>2.1802113424788302E-8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7">
        <v>0</v>
      </c>
      <c r="P66" s="59">
        <f t="shared" si="2"/>
        <v>3.2876535006059031</v>
      </c>
    </row>
    <row r="67" spans="2:16">
      <c r="B67" s="40" t="s">
        <v>81</v>
      </c>
      <c r="C67" s="39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1.9677292404565125E-4</v>
      </c>
      <c r="M67" s="38">
        <v>0</v>
      </c>
      <c r="N67" s="37">
        <v>0</v>
      </c>
      <c r="P67" s="59">
        <f t="shared" si="2"/>
        <v>6160.0179063360865</v>
      </c>
    </row>
    <row r="68" spans="2:16">
      <c r="B68" s="40" t="s">
        <v>82</v>
      </c>
      <c r="C68" s="39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7">
        <v>0</v>
      </c>
      <c r="P68" s="59">
        <f t="shared" si="2"/>
        <v>0</v>
      </c>
    </row>
    <row r="69" spans="2:16">
      <c r="B69" s="40" t="s">
        <v>83</v>
      </c>
      <c r="C69" s="39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7">
        <v>6.5596000000000002E-2</v>
      </c>
      <c r="P69" s="59">
        <f t="shared" si="2"/>
        <v>1944453.8973080001</v>
      </c>
    </row>
    <row r="70" spans="2:16">
      <c r="B70" s="40" t="s">
        <v>84</v>
      </c>
      <c r="C70" s="39">
        <v>0</v>
      </c>
      <c r="D70" s="38">
        <v>1.1795230778351781E-6</v>
      </c>
      <c r="E70" s="38">
        <v>3.8300632785373834E-8</v>
      </c>
      <c r="F70" s="38">
        <v>0</v>
      </c>
      <c r="G70" s="38">
        <v>0</v>
      </c>
      <c r="H70" s="38">
        <v>0</v>
      </c>
      <c r="I70" s="38">
        <v>4.0884593941646549E-3</v>
      </c>
      <c r="J70" s="38">
        <v>3.7227309954582706E-5</v>
      </c>
      <c r="K70" s="38">
        <v>8.0061914547249852E-5</v>
      </c>
      <c r="L70" s="38">
        <v>1.9677292404565125E-4</v>
      </c>
      <c r="M70" s="38">
        <v>7.3313782991202357E-4</v>
      </c>
      <c r="N70" s="37">
        <v>0</v>
      </c>
      <c r="P70" s="59">
        <f t="shared" si="2"/>
        <v>178651.72924337629</v>
      </c>
    </row>
    <row r="71" spans="2:16">
      <c r="B71" s="40" t="s">
        <v>85</v>
      </c>
      <c r="C71" s="39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7">
        <v>2.4659E-2</v>
      </c>
      <c r="P71" s="59">
        <f t="shared" si="2"/>
        <v>730963.60530699999</v>
      </c>
    </row>
    <row r="72" spans="2:16">
      <c r="B72" s="40" t="s">
        <v>86</v>
      </c>
      <c r="C72" s="39">
        <v>3.1734375894390174E-4</v>
      </c>
      <c r="D72" s="38">
        <v>3.2382812090005188E-7</v>
      </c>
      <c r="E72" s="38">
        <v>1.2800422127960851E-8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7">
        <v>0</v>
      </c>
      <c r="P72" s="59">
        <f t="shared" si="2"/>
        <v>18686.882496497106</v>
      </c>
    </row>
    <row r="73" spans="2:16">
      <c r="B73" s="40" t="s">
        <v>87</v>
      </c>
      <c r="C73" s="39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7">
        <v>0</v>
      </c>
      <c r="P73" s="59">
        <f t="shared" si="2"/>
        <v>0</v>
      </c>
    </row>
    <row r="74" spans="2:16">
      <c r="B74" s="40" t="s">
        <v>88</v>
      </c>
      <c r="C74" s="39">
        <v>0.22029873962134305</v>
      </c>
      <c r="D74" s="38">
        <v>1.9545906207639952E-2</v>
      </c>
      <c r="E74" s="38">
        <v>8.2066268535207586E-6</v>
      </c>
      <c r="F74" s="38">
        <v>0</v>
      </c>
      <c r="G74" s="38">
        <v>0</v>
      </c>
      <c r="H74" s="38">
        <v>0</v>
      </c>
      <c r="I74" s="38">
        <v>0.37966920646719959</v>
      </c>
      <c r="J74" s="38">
        <v>0.136847591393046</v>
      </c>
      <c r="K74" s="38">
        <v>8.7774545648634919E-2</v>
      </c>
      <c r="L74" s="38">
        <v>1.3724911452184175E-2</v>
      </c>
      <c r="M74" s="38">
        <v>4.740957966764419E-2</v>
      </c>
      <c r="N74" s="37">
        <v>0</v>
      </c>
      <c r="P74" s="59">
        <f t="shared" si="2"/>
        <v>31802274.126029961</v>
      </c>
    </row>
    <row r="75" spans="2:16">
      <c r="B75" s="40" t="s">
        <v>89</v>
      </c>
      <c r="C75" s="39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7">
        <v>0</v>
      </c>
      <c r="P75" s="59">
        <f t="shared" si="2"/>
        <v>0</v>
      </c>
    </row>
    <row r="76" spans="2:16">
      <c r="B76" s="40" t="s">
        <v>90</v>
      </c>
      <c r="C76" s="39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5.7702330429603192E-4</v>
      </c>
      <c r="K76" s="38">
        <v>1.3610525473032476E-3</v>
      </c>
      <c r="L76" s="38">
        <v>2.3612750885478153E-3</v>
      </c>
      <c r="M76" s="38">
        <v>8.3088954056696005E-3</v>
      </c>
      <c r="N76" s="37">
        <v>0</v>
      </c>
      <c r="P76" s="59">
        <f t="shared" ref="P76:P139" si="3">SUMPRODUCT(C$5:N$5,C76:N76)</f>
        <v>236126.76010708994</v>
      </c>
    </row>
    <row r="77" spans="2:16">
      <c r="B77" s="40" t="s">
        <v>91</v>
      </c>
      <c r="C77" s="39">
        <v>0</v>
      </c>
      <c r="D77" s="38">
        <v>2.059636704784379E-7</v>
      </c>
      <c r="E77" s="38">
        <v>6.7772353418247869E-9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7">
        <v>0</v>
      </c>
      <c r="P77" s="59">
        <f t="shared" si="3"/>
        <v>0.96422947274296278</v>
      </c>
    </row>
    <row r="78" spans="2:16">
      <c r="B78" s="40" t="s">
        <v>92</v>
      </c>
      <c r="C78" s="39">
        <v>0</v>
      </c>
      <c r="D78" s="38">
        <v>1.5226372925689959E-6</v>
      </c>
      <c r="E78" s="38">
        <v>6.0782343272576812E-8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7">
        <v>0</v>
      </c>
      <c r="P78" s="59">
        <f t="shared" si="3"/>
        <v>7.3810363556757572</v>
      </c>
    </row>
    <row r="79" spans="2:16">
      <c r="B79" s="40" t="s">
        <v>93</v>
      </c>
      <c r="C79" s="39">
        <v>0</v>
      </c>
      <c r="D79" s="38">
        <v>8.6176137711313134E-6</v>
      </c>
      <c r="E79" s="38">
        <v>2.0186270792573357E-7</v>
      </c>
      <c r="F79" s="38">
        <v>0</v>
      </c>
      <c r="G79" s="38">
        <v>0</v>
      </c>
      <c r="H79" s="38">
        <v>0</v>
      </c>
      <c r="I79" s="38">
        <v>0</v>
      </c>
      <c r="J79" s="38">
        <v>5.5840964931874054E-4</v>
      </c>
      <c r="K79" s="38">
        <v>7.2055723092524868E-4</v>
      </c>
      <c r="L79" s="38">
        <v>4.4273907910271531E-4</v>
      </c>
      <c r="M79" s="38">
        <v>1.4662756598240471E-3</v>
      </c>
      <c r="N79" s="37">
        <v>0</v>
      </c>
      <c r="P79" s="59">
        <f t="shared" si="3"/>
        <v>56286.299972427543</v>
      </c>
    </row>
    <row r="80" spans="2:16">
      <c r="B80" s="40" t="s">
        <v>94</v>
      </c>
      <c r="C80" s="39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7">
        <v>0</v>
      </c>
      <c r="P80" s="59">
        <f t="shared" si="3"/>
        <v>0</v>
      </c>
    </row>
    <row r="81" spans="2:16">
      <c r="B81" s="40" t="s">
        <v>95</v>
      </c>
      <c r="C81" s="39">
        <v>0</v>
      </c>
      <c r="D81" s="38">
        <v>1.3772003511292498E-6</v>
      </c>
      <c r="E81" s="38">
        <v>5.3102616641617478E-8</v>
      </c>
      <c r="F81" s="38">
        <v>0</v>
      </c>
      <c r="G81" s="38">
        <v>0</v>
      </c>
      <c r="H81" s="38">
        <v>0</v>
      </c>
      <c r="I81" s="38">
        <v>0</v>
      </c>
      <c r="J81" s="38">
        <v>1.1168192986374811E-4</v>
      </c>
      <c r="K81" s="38">
        <v>1.3343652424541643E-4</v>
      </c>
      <c r="L81" s="38">
        <v>9.8386462022825627E-5</v>
      </c>
      <c r="M81" s="38">
        <v>2.4437927663734121E-4</v>
      </c>
      <c r="N81" s="37">
        <v>0</v>
      </c>
      <c r="P81" s="59">
        <f t="shared" si="3"/>
        <v>10567.074567740468</v>
      </c>
    </row>
    <row r="82" spans="2:16">
      <c r="B82" s="40" t="s">
        <v>96</v>
      </c>
      <c r="C82" s="39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7">
        <v>3.3299000000000002E-2</v>
      </c>
      <c r="P82" s="59">
        <f t="shared" si="3"/>
        <v>987078.02802700002</v>
      </c>
    </row>
    <row r="83" spans="2:16">
      <c r="B83" s="40" t="s">
        <v>97</v>
      </c>
      <c r="C83" s="39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3.7413446504355615E-3</v>
      </c>
      <c r="K83" s="38">
        <v>2.5352939606629117E-3</v>
      </c>
      <c r="L83" s="38">
        <v>0</v>
      </c>
      <c r="M83" s="38">
        <v>0</v>
      </c>
      <c r="N83" s="37">
        <v>0</v>
      </c>
      <c r="P83" s="59">
        <f t="shared" si="3"/>
        <v>80156.465898539231</v>
      </c>
    </row>
    <row r="84" spans="2:16">
      <c r="B84" s="40" t="s">
        <v>98</v>
      </c>
      <c r="C84" s="39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7">
        <v>0</v>
      </c>
      <c r="P84" s="59">
        <f t="shared" si="3"/>
        <v>0</v>
      </c>
    </row>
    <row r="85" spans="2:16">
      <c r="B85" s="40" t="s">
        <v>99</v>
      </c>
      <c r="C85" s="39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7">
        <v>0</v>
      </c>
      <c r="P85" s="59">
        <f t="shared" si="3"/>
        <v>0</v>
      </c>
    </row>
    <row r="86" spans="2:16">
      <c r="B86" s="40" t="s">
        <v>100</v>
      </c>
      <c r="C86" s="39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2.1706002601746894E-2</v>
      </c>
      <c r="J86" s="38">
        <v>3.2015486560941124E-3</v>
      </c>
      <c r="K86" s="38">
        <v>1.974860558832163E-3</v>
      </c>
      <c r="L86" s="38">
        <v>6.8870523415977953E-4</v>
      </c>
      <c r="M86" s="38">
        <v>2.443792766373412E-3</v>
      </c>
      <c r="N86" s="37">
        <v>0</v>
      </c>
      <c r="P86" s="59">
        <f t="shared" si="3"/>
        <v>968166.10666539369</v>
      </c>
    </row>
    <row r="87" spans="2:16">
      <c r="B87" s="40" t="s">
        <v>101</v>
      </c>
      <c r="C87" s="39">
        <v>0</v>
      </c>
      <c r="D87" s="38">
        <v>3.690943470304657E-6</v>
      </c>
      <c r="E87" s="38">
        <v>1.4232372415802173E-7</v>
      </c>
      <c r="F87" s="38">
        <v>0</v>
      </c>
      <c r="G87" s="38">
        <v>0</v>
      </c>
      <c r="H87" s="38">
        <v>0</v>
      </c>
      <c r="I87" s="38">
        <v>4.645976584278017E-3</v>
      </c>
      <c r="J87" s="38">
        <v>3.7227309954582706E-5</v>
      </c>
      <c r="K87" s="38">
        <v>2.6687304849083284E-5</v>
      </c>
      <c r="L87" s="38">
        <v>2.9515938606847691E-4</v>
      </c>
      <c r="M87" s="38">
        <v>9.7751710654936483E-4</v>
      </c>
      <c r="N87" s="37">
        <v>0</v>
      </c>
      <c r="P87" s="59">
        <f t="shared" si="3"/>
        <v>205950.81180808059</v>
      </c>
    </row>
    <row r="88" spans="2:16">
      <c r="B88" s="40" t="s">
        <v>102</v>
      </c>
      <c r="C88" s="39">
        <v>0</v>
      </c>
      <c r="D88" s="38">
        <v>8.1685040645364149E-8</v>
      </c>
      <c r="E88" s="38">
        <v>1.8078978494772643E-9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7">
        <v>0</v>
      </c>
      <c r="P88" s="59">
        <f t="shared" si="3"/>
        <v>0.36158948261005547</v>
      </c>
    </row>
    <row r="89" spans="2:16">
      <c r="B89" s="40" t="s">
        <v>103</v>
      </c>
      <c r="C89" s="39">
        <v>0</v>
      </c>
      <c r="D89" s="38">
        <v>2.1120834218824316E-3</v>
      </c>
      <c r="E89" s="38">
        <v>3.780427588901738E-9</v>
      </c>
      <c r="F89" s="38">
        <v>0</v>
      </c>
      <c r="G89" s="38">
        <v>0</v>
      </c>
      <c r="H89" s="38">
        <v>0</v>
      </c>
      <c r="I89" s="38">
        <v>1.4867125069689655E-4</v>
      </c>
      <c r="J89" s="38">
        <v>4.0019358201176403E-3</v>
      </c>
      <c r="K89" s="38">
        <v>3.4159750206826604E-3</v>
      </c>
      <c r="L89" s="38">
        <v>1.4266036993309719E-3</v>
      </c>
      <c r="M89" s="38">
        <v>4.8875855327468239E-3</v>
      </c>
      <c r="N89" s="37">
        <v>0</v>
      </c>
      <c r="P89" s="59">
        <f t="shared" si="3"/>
        <v>235683.19757105704</v>
      </c>
    </row>
    <row r="90" spans="2:16">
      <c r="B90" s="40" t="s">
        <v>104</v>
      </c>
      <c r="C90" s="39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7">
        <v>0</v>
      </c>
      <c r="P90" s="59">
        <f t="shared" si="3"/>
        <v>0</v>
      </c>
    </row>
    <row r="91" spans="2:16">
      <c r="B91" s="40" t="s">
        <v>105</v>
      </c>
      <c r="C91" s="39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7">
        <v>0</v>
      </c>
      <c r="P91" s="59">
        <f t="shared" si="3"/>
        <v>0</v>
      </c>
    </row>
    <row r="92" spans="2:16">
      <c r="B92" s="40" t="s">
        <v>106</v>
      </c>
      <c r="C92" s="39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7">
        <v>0</v>
      </c>
      <c r="P92" s="59">
        <f t="shared" si="3"/>
        <v>0</v>
      </c>
    </row>
    <row r="93" spans="2:16">
      <c r="B93" s="40" t="s">
        <v>107</v>
      </c>
      <c r="C93" s="39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7">
        <v>0</v>
      </c>
      <c r="P93" s="59">
        <f t="shared" si="3"/>
        <v>0</v>
      </c>
    </row>
    <row r="94" spans="2:16">
      <c r="B94" s="40" t="s">
        <v>108</v>
      </c>
      <c r="C94" s="39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7">
        <v>0</v>
      </c>
      <c r="P94" s="59">
        <f t="shared" si="3"/>
        <v>0</v>
      </c>
    </row>
    <row r="95" spans="2:16">
      <c r="B95" s="40" t="s">
        <v>109</v>
      </c>
      <c r="C95" s="39">
        <v>0</v>
      </c>
      <c r="D95" s="38">
        <v>3.8783932750766884E-3</v>
      </c>
      <c r="E95" s="38">
        <v>3.9207552236679333E-9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7">
        <v>0</v>
      </c>
      <c r="P95" s="59">
        <f t="shared" si="3"/>
        <v>15137.007961864601</v>
      </c>
    </row>
    <row r="96" spans="2:16">
      <c r="B96" s="40" t="s">
        <v>110</v>
      </c>
      <c r="C96" s="39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7">
        <v>0</v>
      </c>
      <c r="P96" s="59">
        <f t="shared" si="3"/>
        <v>0</v>
      </c>
    </row>
    <row r="97" spans="2:16">
      <c r="B97" s="40" t="s">
        <v>111</v>
      </c>
      <c r="C97" s="39">
        <v>0</v>
      </c>
      <c r="D97" s="38">
        <v>5.64983058755758E-7</v>
      </c>
      <c r="E97" s="38">
        <v>2.1304671882651221E-8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7">
        <v>0</v>
      </c>
      <c r="P97" s="59">
        <f t="shared" si="3"/>
        <v>2.7092192577349086</v>
      </c>
    </row>
    <row r="98" spans="2:16">
      <c r="B98" s="40" t="s">
        <v>112</v>
      </c>
      <c r="C98" s="39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7">
        <v>0</v>
      </c>
      <c r="P98" s="59">
        <f t="shared" si="3"/>
        <v>0</v>
      </c>
    </row>
    <row r="99" spans="2:16">
      <c r="B99" s="40" t="s">
        <v>113</v>
      </c>
      <c r="C99" s="39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4.4273907910271531E-4</v>
      </c>
      <c r="M99" s="38">
        <v>1.4662756598240471E-3</v>
      </c>
      <c r="N99" s="37">
        <v>0</v>
      </c>
      <c r="P99" s="59">
        <f t="shared" si="3"/>
        <v>36317.087210077312</v>
      </c>
    </row>
    <row r="100" spans="2:16">
      <c r="B100" s="40" t="s">
        <v>114</v>
      </c>
      <c r="C100" s="39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7">
        <v>0</v>
      </c>
      <c r="P100" s="59">
        <f t="shared" si="3"/>
        <v>0</v>
      </c>
    </row>
    <row r="101" spans="2:16">
      <c r="B101" s="40" t="s">
        <v>115</v>
      </c>
      <c r="C101" s="39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9.8386462022825627E-5</v>
      </c>
      <c r="M101" s="38">
        <v>2.4437927663734121E-4</v>
      </c>
      <c r="N101" s="37">
        <v>0</v>
      </c>
      <c r="P101" s="59">
        <f t="shared" si="3"/>
        <v>6822.8501066382305</v>
      </c>
    </row>
    <row r="102" spans="2:16">
      <c r="B102" s="40" t="s">
        <v>116</v>
      </c>
      <c r="C102" s="39">
        <v>0</v>
      </c>
      <c r="D102" s="38">
        <v>5.9443227078609395E-4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9.3068274886456761E-5</v>
      </c>
      <c r="K102" s="38">
        <v>2.1349843879266627E-4</v>
      </c>
      <c r="L102" s="38">
        <v>2.9515938606847691E-4</v>
      </c>
      <c r="M102" s="38">
        <v>9.7751710654936483E-4</v>
      </c>
      <c r="N102" s="37">
        <v>0</v>
      </c>
      <c r="P102" s="59">
        <f t="shared" si="3"/>
        <v>32028.158678850567</v>
      </c>
    </row>
    <row r="103" spans="2:16">
      <c r="B103" s="40" t="s">
        <v>117</v>
      </c>
      <c r="C103" s="39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7">
        <v>0</v>
      </c>
      <c r="P103" s="59">
        <f t="shared" si="3"/>
        <v>0</v>
      </c>
    </row>
    <row r="104" spans="2:16">
      <c r="B104" s="40" t="s">
        <v>118</v>
      </c>
      <c r="C104" s="39">
        <v>0</v>
      </c>
      <c r="D104" s="38">
        <v>6.6789934161053362E-3</v>
      </c>
      <c r="E104" s="38">
        <v>3.4029936090414969E-5</v>
      </c>
      <c r="F104" s="38">
        <v>0</v>
      </c>
      <c r="G104" s="38">
        <v>0</v>
      </c>
      <c r="H104" s="38">
        <v>0</v>
      </c>
      <c r="I104" s="38">
        <v>3.7167812674224138E-5</v>
      </c>
      <c r="J104" s="38">
        <v>3.5179807907080654E-3</v>
      </c>
      <c r="K104" s="38">
        <v>5.7110832377038232E-3</v>
      </c>
      <c r="L104" s="38">
        <v>6.8378591105863811E-3</v>
      </c>
      <c r="M104" s="38">
        <v>2.3460410557184754E-2</v>
      </c>
      <c r="N104" s="37">
        <v>0</v>
      </c>
      <c r="P104" s="59">
        <f t="shared" si="3"/>
        <v>754537.46977472538</v>
      </c>
    </row>
    <row r="105" spans="2:16">
      <c r="B105" s="40" t="s">
        <v>119</v>
      </c>
      <c r="C105" s="39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7">
        <v>0</v>
      </c>
      <c r="P105" s="59">
        <f t="shared" si="3"/>
        <v>0</v>
      </c>
    </row>
    <row r="106" spans="2:16">
      <c r="B106" s="40" t="s">
        <v>120</v>
      </c>
      <c r="C106" s="39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7">
        <v>0</v>
      </c>
      <c r="P106" s="59">
        <f t="shared" si="3"/>
        <v>0</v>
      </c>
    </row>
    <row r="107" spans="2:16">
      <c r="B107" s="40" t="s">
        <v>121</v>
      </c>
      <c r="C107" s="39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7">
        <v>3.1949999999999999E-3</v>
      </c>
      <c r="P107" s="59">
        <f t="shared" si="3"/>
        <v>94708.979234999992</v>
      </c>
    </row>
    <row r="108" spans="2:16">
      <c r="B108" s="40" t="s">
        <v>122</v>
      </c>
      <c r="C108" s="39">
        <v>0</v>
      </c>
      <c r="D108" s="38">
        <v>4.0477891533451265E-6</v>
      </c>
      <c r="E108" s="38">
        <v>1.6844464526971409E-7</v>
      </c>
      <c r="F108" s="38">
        <v>0</v>
      </c>
      <c r="G108" s="38">
        <v>0</v>
      </c>
      <c r="H108" s="38">
        <v>0</v>
      </c>
      <c r="I108" s="38">
        <v>0</v>
      </c>
      <c r="J108" s="38">
        <v>1.321569503387686E-3</v>
      </c>
      <c r="K108" s="38">
        <v>1.1475541085105812E-3</v>
      </c>
      <c r="L108" s="38">
        <v>9.8386462022825627E-5</v>
      </c>
      <c r="M108" s="38">
        <v>2.4437927663734121E-4</v>
      </c>
      <c r="N108" s="37">
        <v>0</v>
      </c>
      <c r="P108" s="59">
        <f t="shared" si="3"/>
        <v>41024.538370846531</v>
      </c>
    </row>
    <row r="109" spans="2:16">
      <c r="B109" s="40" t="s">
        <v>123</v>
      </c>
      <c r="C109" s="39">
        <v>0</v>
      </c>
      <c r="D109" s="38">
        <v>1.5530955239384031E-3</v>
      </c>
      <c r="E109" s="38">
        <v>1.7871474456276686E-7</v>
      </c>
      <c r="F109" s="38">
        <v>0</v>
      </c>
      <c r="G109" s="38">
        <v>0</v>
      </c>
      <c r="H109" s="38">
        <v>0</v>
      </c>
      <c r="I109" s="38">
        <v>0</v>
      </c>
      <c r="J109" s="38">
        <v>2.2336385972749622E-4</v>
      </c>
      <c r="K109" s="38">
        <v>2.9356035333991614E-4</v>
      </c>
      <c r="L109" s="38">
        <v>5.9031877213695382E-4</v>
      </c>
      <c r="M109" s="38">
        <v>1.9550342130987297E-3</v>
      </c>
      <c r="N109" s="37">
        <v>0</v>
      </c>
      <c r="P109" s="59">
        <f t="shared" si="3"/>
        <v>62585.166961594194</v>
      </c>
    </row>
    <row r="110" spans="2:16">
      <c r="B110" s="40" t="s">
        <v>124</v>
      </c>
      <c r="C110" s="39">
        <v>0</v>
      </c>
      <c r="D110" s="38">
        <v>2.8609359036995928E-8</v>
      </c>
      <c r="E110" s="38">
        <v>1.0639024084738586E-9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7">
        <v>8.2000000000000001E-5</v>
      </c>
      <c r="P110" s="59">
        <f t="shared" si="3"/>
        <v>2430.8524213037999</v>
      </c>
    </row>
    <row r="111" spans="2:16">
      <c r="B111" s="40" t="s">
        <v>125</v>
      </c>
      <c r="C111" s="39">
        <v>1.8149820640247963E-2</v>
      </c>
      <c r="D111" s="38">
        <v>1.2022873129130387E-2</v>
      </c>
      <c r="E111" s="38">
        <v>1.7432777378399574E-7</v>
      </c>
      <c r="F111" s="38">
        <v>0</v>
      </c>
      <c r="G111" s="38">
        <v>0</v>
      </c>
      <c r="H111" s="38">
        <v>0</v>
      </c>
      <c r="I111" s="38">
        <v>2.5274112618472416E-3</v>
      </c>
      <c r="J111" s="38">
        <v>2.177797632343088E-3</v>
      </c>
      <c r="K111" s="38">
        <v>1.7880494248885802E-3</v>
      </c>
      <c r="L111" s="38">
        <v>4.9193231011412822E-4</v>
      </c>
      <c r="M111" s="38">
        <v>1.7106549364613885E-3</v>
      </c>
      <c r="N111" s="37">
        <v>0</v>
      </c>
      <c r="P111" s="59">
        <f t="shared" si="3"/>
        <v>1309529.9203759625</v>
      </c>
    </row>
    <row r="112" spans="2:16">
      <c r="B112" s="40" t="s">
        <v>126</v>
      </c>
      <c r="C112" s="39">
        <v>0</v>
      </c>
      <c r="D112" s="38">
        <v>1.7044121828349993E-3</v>
      </c>
      <c r="E112" s="38">
        <v>7.7865658269934947E-7</v>
      </c>
      <c r="F112" s="38">
        <v>0</v>
      </c>
      <c r="G112" s="38">
        <v>0</v>
      </c>
      <c r="H112" s="38">
        <v>0</v>
      </c>
      <c r="I112" s="38">
        <v>3.7167812674224138E-5</v>
      </c>
      <c r="J112" s="38">
        <v>2.1964112873203794E-3</v>
      </c>
      <c r="K112" s="38">
        <v>2.7754797043046619E-3</v>
      </c>
      <c r="L112" s="38">
        <v>1.7217630853994484E-3</v>
      </c>
      <c r="M112" s="38">
        <v>5.8651026392961885E-3</v>
      </c>
      <c r="N112" s="37">
        <v>0</v>
      </c>
      <c r="P112" s="59">
        <f t="shared" si="3"/>
        <v>228873.37929679581</v>
      </c>
    </row>
    <row r="113" spans="2:16">
      <c r="B113" s="40" t="s">
        <v>127</v>
      </c>
      <c r="C113" s="39">
        <v>0</v>
      </c>
      <c r="D113" s="38">
        <v>7.2875855278494075E-3</v>
      </c>
      <c r="E113" s="38">
        <v>6.8548167524713679E-4</v>
      </c>
      <c r="F113" s="38">
        <v>0</v>
      </c>
      <c r="G113" s="38">
        <v>0</v>
      </c>
      <c r="H113" s="38">
        <v>8.6286029006792751E-3</v>
      </c>
      <c r="I113" s="38">
        <v>7.2960416279501991E-2</v>
      </c>
      <c r="J113" s="38">
        <v>1.5654083835902027E-2</v>
      </c>
      <c r="K113" s="38">
        <v>1.8467614955565634E-2</v>
      </c>
      <c r="L113" s="38">
        <v>2.0513577331759143E-2</v>
      </c>
      <c r="M113" s="38">
        <v>8.3088954056696005E-3</v>
      </c>
      <c r="N113" s="37">
        <v>0</v>
      </c>
      <c r="P113" s="59">
        <f t="shared" si="3"/>
        <v>4344796.8260105895</v>
      </c>
    </row>
    <row r="114" spans="2:16">
      <c r="B114" s="40" t="s">
        <v>128</v>
      </c>
      <c r="C114" s="39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3.7167812674224138E-5</v>
      </c>
      <c r="J114" s="38">
        <v>7.2034844762117536E-3</v>
      </c>
      <c r="K114" s="38">
        <v>5.0705879213258235E-3</v>
      </c>
      <c r="L114" s="38">
        <v>1.2790240062967332E-3</v>
      </c>
      <c r="M114" s="38">
        <v>4.3988269794721412E-3</v>
      </c>
      <c r="N114" s="37">
        <v>0</v>
      </c>
      <c r="P114" s="59">
        <f t="shared" si="3"/>
        <v>267595.06754571496</v>
      </c>
    </row>
    <row r="115" spans="2:16">
      <c r="B115" s="40" t="s">
        <v>129</v>
      </c>
      <c r="C115" s="39">
        <v>0</v>
      </c>
      <c r="D115" s="38">
        <v>4.5760170187697492E-7</v>
      </c>
      <c r="E115" s="38">
        <v>1.8445204123269581E-8</v>
      </c>
      <c r="F115" s="38">
        <v>0</v>
      </c>
      <c r="G115" s="38">
        <v>0</v>
      </c>
      <c r="H115" s="38">
        <v>0</v>
      </c>
      <c r="I115" s="38">
        <v>0</v>
      </c>
      <c r="J115" s="38">
        <v>7.4454619909165412E-5</v>
      </c>
      <c r="K115" s="38">
        <v>5.3374609698166568E-5</v>
      </c>
      <c r="L115" s="38">
        <v>9.8386462022825627E-5</v>
      </c>
      <c r="M115" s="38">
        <v>2.4437927663734121E-4</v>
      </c>
      <c r="N115" s="37">
        <v>0</v>
      </c>
      <c r="P115" s="59">
        <f t="shared" si="3"/>
        <v>8488.2421447311099</v>
      </c>
    </row>
    <row r="116" spans="2:16">
      <c r="B116" s="40" t="s">
        <v>130</v>
      </c>
      <c r="C116" s="39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3.7167812674224138E-5</v>
      </c>
      <c r="J116" s="38">
        <v>6.0122105576651064E-3</v>
      </c>
      <c r="K116" s="38">
        <v>4.4834672146459916E-3</v>
      </c>
      <c r="L116" s="38">
        <v>2.9515938606847691E-4</v>
      </c>
      <c r="M116" s="38">
        <v>9.7751710654936483E-4</v>
      </c>
      <c r="N116" s="37">
        <v>0</v>
      </c>
      <c r="P116" s="59">
        <f t="shared" si="3"/>
        <v>163998.68058700173</v>
      </c>
    </row>
    <row r="117" spans="2:16">
      <c r="B117" s="40" t="s">
        <v>131</v>
      </c>
      <c r="C117" s="39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1.3724911452184175E-2</v>
      </c>
      <c r="M117" s="38">
        <v>4.740957966764419E-2</v>
      </c>
      <c r="N117" s="37">
        <v>0</v>
      </c>
      <c r="P117" s="59">
        <f t="shared" si="3"/>
        <v>1155772.4327401582</v>
      </c>
    </row>
    <row r="118" spans="2:16">
      <c r="B118" s="40" t="s">
        <v>132</v>
      </c>
      <c r="C118" s="39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5.0919903363687069E-2</v>
      </c>
      <c r="J118" s="38">
        <v>7.0545752363934226E-3</v>
      </c>
      <c r="K118" s="38">
        <v>4.5101545194950752E-3</v>
      </c>
      <c r="L118" s="38">
        <v>2.9515938606847691E-4</v>
      </c>
      <c r="M118" s="38">
        <v>9.7751710654936483E-4</v>
      </c>
      <c r="N118" s="37">
        <v>0</v>
      </c>
      <c r="P118" s="59">
        <f t="shared" si="3"/>
        <v>2151612.6980579351</v>
      </c>
    </row>
    <row r="119" spans="2:16">
      <c r="B119" s="40" t="s">
        <v>133</v>
      </c>
      <c r="C119" s="39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9.8386462022825627E-5</v>
      </c>
      <c r="M119" s="38">
        <v>2.4437927663734121E-4</v>
      </c>
      <c r="N119" s="37">
        <v>0</v>
      </c>
      <c r="P119" s="59">
        <f t="shared" si="3"/>
        <v>6822.8501066382305</v>
      </c>
    </row>
    <row r="120" spans="2:16">
      <c r="B120" s="40" t="s">
        <v>134</v>
      </c>
      <c r="C120" s="39">
        <v>0</v>
      </c>
      <c r="D120" s="38">
        <v>1.519319265662187E-4</v>
      </c>
      <c r="E120" s="38">
        <v>5.1086507207154242E-6</v>
      </c>
      <c r="F120" s="38">
        <v>0</v>
      </c>
      <c r="G120" s="38">
        <v>0</v>
      </c>
      <c r="H120" s="38">
        <v>0</v>
      </c>
      <c r="I120" s="38">
        <v>6.6902062813603439E-4</v>
      </c>
      <c r="J120" s="38">
        <v>2.7510982056436619E-2</v>
      </c>
      <c r="K120" s="38">
        <v>5.5643030610338651E-2</v>
      </c>
      <c r="L120" s="38">
        <v>3.4927194018103099E-3</v>
      </c>
      <c r="M120" s="38">
        <v>1.2218963831867059E-2</v>
      </c>
      <c r="N120" s="37">
        <v>0</v>
      </c>
      <c r="P120" s="59">
        <f t="shared" si="3"/>
        <v>1774215.8183467803</v>
      </c>
    </row>
    <row r="121" spans="2:16">
      <c r="B121" s="40" t="s">
        <v>135</v>
      </c>
      <c r="C121" s="39">
        <v>0</v>
      </c>
      <c r="D121" s="38">
        <v>1.9666572043323807E-2</v>
      </c>
      <c r="E121" s="38">
        <v>8.3668836618370695E-7</v>
      </c>
      <c r="F121" s="38">
        <v>0</v>
      </c>
      <c r="G121" s="38">
        <v>0</v>
      </c>
      <c r="H121" s="38">
        <v>0</v>
      </c>
      <c r="I121" s="38">
        <v>1.1150343802267241E-4</v>
      </c>
      <c r="J121" s="38">
        <v>5.3793462884372013E-3</v>
      </c>
      <c r="K121" s="38">
        <v>1.1448853780256729E-2</v>
      </c>
      <c r="L121" s="38">
        <v>1.9037780401416762E-2</v>
      </c>
      <c r="M121" s="38">
        <v>6.5738025415444781E-2</v>
      </c>
      <c r="N121" s="37">
        <v>0</v>
      </c>
      <c r="P121" s="59">
        <f t="shared" si="3"/>
        <v>1980881.2593398711</v>
      </c>
    </row>
    <row r="122" spans="2:16">
      <c r="B122" s="40" t="s">
        <v>136</v>
      </c>
      <c r="C122" s="39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7">
        <v>0</v>
      </c>
      <c r="P122" s="59">
        <f t="shared" si="3"/>
        <v>0</v>
      </c>
    </row>
    <row r="123" spans="2:16">
      <c r="B123" s="40" t="s">
        <v>137</v>
      </c>
      <c r="C123" s="39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7">
        <v>7.8499999999999993E-3</v>
      </c>
      <c r="P123" s="59">
        <f t="shared" si="3"/>
        <v>232696.55304999999</v>
      </c>
    </row>
    <row r="124" spans="2:16">
      <c r="B124" s="40" t="s">
        <v>138</v>
      </c>
      <c r="C124" s="39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7">
        <v>5.31E-4</v>
      </c>
      <c r="P124" s="59">
        <f t="shared" si="3"/>
        <v>15740.365562999999</v>
      </c>
    </row>
    <row r="125" spans="2:16">
      <c r="B125" s="40" t="s">
        <v>139</v>
      </c>
      <c r="C125" s="39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7">
        <v>3.3509999999999998E-3</v>
      </c>
      <c r="P125" s="59">
        <f t="shared" si="3"/>
        <v>99333.267422999998</v>
      </c>
    </row>
    <row r="126" spans="2:16">
      <c r="B126" s="40" t="s">
        <v>140</v>
      </c>
      <c r="C126" s="39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9.8386462022825627E-5</v>
      </c>
      <c r="M126" s="38">
        <v>2.4437927663734121E-4</v>
      </c>
      <c r="N126" s="37">
        <v>0</v>
      </c>
      <c r="P126" s="59">
        <f t="shared" si="3"/>
        <v>6822.8501066382305</v>
      </c>
    </row>
    <row r="127" spans="2:16">
      <c r="B127" s="40" t="s">
        <v>141</v>
      </c>
      <c r="C127" s="39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2.0847293574566316E-3</v>
      </c>
      <c r="K127" s="38">
        <v>1.8147367297376635E-3</v>
      </c>
      <c r="L127" s="38">
        <v>9.8386462022825627E-5</v>
      </c>
      <c r="M127" s="38">
        <v>2.4437927663734121E-4</v>
      </c>
      <c r="N127" s="37">
        <v>0</v>
      </c>
      <c r="P127" s="59">
        <f t="shared" si="3"/>
        <v>60848.628867370913</v>
      </c>
    </row>
    <row r="128" spans="2:16">
      <c r="B128" s="40" t="s">
        <v>142</v>
      </c>
      <c r="C128" s="39">
        <v>0</v>
      </c>
      <c r="D128" s="38">
        <v>1.0749181877653189E-3</v>
      </c>
      <c r="E128" s="38">
        <v>9.5785769443916844E-6</v>
      </c>
      <c r="F128" s="38">
        <v>0</v>
      </c>
      <c r="G128" s="38">
        <v>0</v>
      </c>
      <c r="H128" s="38">
        <v>0</v>
      </c>
      <c r="I128" s="38">
        <v>0</v>
      </c>
      <c r="J128" s="38">
        <v>9.8652371379644166E-4</v>
      </c>
      <c r="K128" s="38">
        <v>2.1349843879266629E-3</v>
      </c>
      <c r="L128" s="38">
        <v>4.0338449429358509E-3</v>
      </c>
      <c r="M128" s="38">
        <v>1.3929618768328447E-2</v>
      </c>
      <c r="N128" s="37">
        <v>0</v>
      </c>
      <c r="P128" s="59">
        <f t="shared" si="3"/>
        <v>399327.18581222487</v>
      </c>
    </row>
    <row r="129" spans="2:16">
      <c r="B129" s="40" t="s">
        <v>143</v>
      </c>
      <c r="C129" s="39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2.8210369819736118E-2</v>
      </c>
      <c r="J129" s="38">
        <v>4.2625269897997196E-3</v>
      </c>
      <c r="K129" s="38">
        <v>2.6153558752101619E-3</v>
      </c>
      <c r="L129" s="38">
        <v>1.9677292404565125E-4</v>
      </c>
      <c r="M129" s="38">
        <v>7.3313782991202357E-4</v>
      </c>
      <c r="N129" s="37">
        <v>0</v>
      </c>
      <c r="P129" s="59">
        <f t="shared" si="3"/>
        <v>1200716.0411158411</v>
      </c>
    </row>
    <row r="130" spans="2:16">
      <c r="B130" s="40" t="s">
        <v>144</v>
      </c>
      <c r="C130" s="39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7">
        <v>0</v>
      </c>
      <c r="P130" s="59">
        <f t="shared" si="3"/>
        <v>0</v>
      </c>
    </row>
    <row r="131" spans="2:16">
      <c r="B131" s="40" t="s">
        <v>145</v>
      </c>
      <c r="C131" s="39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7">
        <v>0</v>
      </c>
      <c r="P131" s="59">
        <f t="shared" si="3"/>
        <v>0</v>
      </c>
    </row>
    <row r="132" spans="2:16">
      <c r="B132" s="40" t="s">
        <v>146</v>
      </c>
      <c r="C132" s="39">
        <v>0</v>
      </c>
      <c r="D132" s="38">
        <v>4.0856728978473312E-7</v>
      </c>
      <c r="E132" s="38">
        <v>1.7923248658871851E-8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7">
        <v>0</v>
      </c>
      <c r="P132" s="59">
        <f t="shared" si="3"/>
        <v>2.0187283800962805</v>
      </c>
    </row>
    <row r="133" spans="2:16">
      <c r="B133" s="40" t="s">
        <v>147</v>
      </c>
      <c r="C133" s="39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9.8386462022825627E-5</v>
      </c>
      <c r="M133" s="38">
        <v>2.4437927663734121E-4</v>
      </c>
      <c r="N133" s="37">
        <v>0</v>
      </c>
      <c r="P133" s="59">
        <f t="shared" si="3"/>
        <v>6822.8501066382305</v>
      </c>
    </row>
    <row r="134" spans="2:16">
      <c r="B134" s="40" t="s">
        <v>148</v>
      </c>
      <c r="C134" s="39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7">
        <v>0</v>
      </c>
      <c r="P134" s="59">
        <f t="shared" si="3"/>
        <v>0</v>
      </c>
    </row>
    <row r="135" spans="2:16">
      <c r="B135" s="40" t="s">
        <v>149</v>
      </c>
      <c r="C135" s="39">
        <v>0</v>
      </c>
      <c r="D135" s="38">
        <v>1.0743307577100172E-2</v>
      </c>
      <c r="E135" s="38">
        <v>1.8828284111919974E-3</v>
      </c>
      <c r="F135" s="38">
        <v>0</v>
      </c>
      <c r="G135" s="38">
        <v>0</v>
      </c>
      <c r="H135" s="38">
        <v>0</v>
      </c>
      <c r="I135" s="38">
        <v>3.7167812674224138E-5</v>
      </c>
      <c r="J135" s="38">
        <v>3.0712530712530728E-3</v>
      </c>
      <c r="K135" s="38">
        <v>7.1788850044034033E-3</v>
      </c>
      <c r="L135" s="38">
        <v>1.1511216056670598E-2</v>
      </c>
      <c r="M135" s="38">
        <v>3.9833822091886607E-2</v>
      </c>
      <c r="N135" s="37">
        <v>0</v>
      </c>
      <c r="P135" s="59">
        <f t="shared" si="3"/>
        <v>1242877.0679245796</v>
      </c>
    </row>
    <row r="136" spans="2:16">
      <c r="B136" s="40" t="s">
        <v>150</v>
      </c>
      <c r="C136" s="39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1.9624605091990346E-2</v>
      </c>
      <c r="J136" s="38">
        <v>2.8665028665028685E-3</v>
      </c>
      <c r="K136" s="38">
        <v>1.7613621200394968E-3</v>
      </c>
      <c r="L136" s="38">
        <v>9.8386462022825627E-5</v>
      </c>
      <c r="M136" s="38">
        <v>2.4437927663734121E-4</v>
      </c>
      <c r="N136" s="37">
        <v>0</v>
      </c>
      <c r="P136" s="59">
        <f t="shared" si="3"/>
        <v>828098.89075727866</v>
      </c>
    </row>
    <row r="137" spans="2:16">
      <c r="B137" s="40" t="s">
        <v>151</v>
      </c>
      <c r="C137" s="39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4.4273907910271531E-4</v>
      </c>
      <c r="M137" s="38">
        <v>1.4662756598240471E-3</v>
      </c>
      <c r="N137" s="37">
        <v>0</v>
      </c>
      <c r="P137" s="59">
        <f t="shared" si="3"/>
        <v>36317.087210077312</v>
      </c>
    </row>
    <row r="138" spans="2:16">
      <c r="B138" s="40" t="s">
        <v>152</v>
      </c>
      <c r="C138" s="39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7">
        <v>0</v>
      </c>
      <c r="P138" s="59">
        <f t="shared" si="3"/>
        <v>0</v>
      </c>
    </row>
    <row r="139" spans="2:16">
      <c r="B139" s="40" t="s">
        <v>153</v>
      </c>
      <c r="C139" s="39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7">
        <v>0</v>
      </c>
      <c r="P139" s="59">
        <f t="shared" si="3"/>
        <v>0</v>
      </c>
    </row>
    <row r="140" spans="2:16">
      <c r="B140" s="40" t="s">
        <v>154</v>
      </c>
      <c r="C140" s="39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7">
        <v>0</v>
      </c>
      <c r="P140" s="59">
        <f t="shared" ref="P140:P154" si="4">SUMPRODUCT(C$5:N$5,C140:N140)</f>
        <v>0</v>
      </c>
    </row>
    <row r="141" spans="2:16">
      <c r="B141" s="40" t="s">
        <v>155</v>
      </c>
      <c r="C141" s="39">
        <v>0</v>
      </c>
      <c r="D141" s="38">
        <v>6.6655391319380851E-4</v>
      </c>
      <c r="E141" s="38">
        <v>3.6113046084958445E-7</v>
      </c>
      <c r="F141" s="38">
        <v>0</v>
      </c>
      <c r="G141" s="38">
        <v>0</v>
      </c>
      <c r="H141" s="38">
        <v>0</v>
      </c>
      <c r="I141" s="38">
        <v>2.6017468871956891E-3</v>
      </c>
      <c r="J141" s="38">
        <v>9.3068274886456761E-5</v>
      </c>
      <c r="K141" s="38">
        <v>1.0674921939633314E-4</v>
      </c>
      <c r="L141" s="38">
        <v>2.9515938606847691E-4</v>
      </c>
      <c r="M141" s="38">
        <v>9.7751710654936483E-4</v>
      </c>
      <c r="N141" s="37">
        <v>0</v>
      </c>
      <c r="P141" s="59">
        <f t="shared" si="4"/>
        <v>131130.94489505599</v>
      </c>
    </row>
    <row r="142" spans="2:16">
      <c r="B142" s="40" t="s">
        <v>156</v>
      </c>
      <c r="C142" s="39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7">
        <v>4.3280000000000002E-3</v>
      </c>
      <c r="P142" s="59">
        <f t="shared" si="4"/>
        <v>128294.35434400001</v>
      </c>
    </row>
    <row r="143" spans="2:16">
      <c r="B143" s="40" t="s">
        <v>157</v>
      </c>
      <c r="C143" s="39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9.8386462022825627E-5</v>
      </c>
      <c r="M143" s="38">
        <v>0</v>
      </c>
      <c r="N143" s="37">
        <v>0</v>
      </c>
      <c r="P143" s="59">
        <f t="shared" si="4"/>
        <v>3080.0089531680433</v>
      </c>
    </row>
    <row r="144" spans="2:16">
      <c r="B144" s="40" t="s">
        <v>158</v>
      </c>
      <c r="C144" s="39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7">
        <v>0</v>
      </c>
      <c r="P144" s="59">
        <f t="shared" si="4"/>
        <v>0</v>
      </c>
    </row>
    <row r="145" spans="2:16">
      <c r="B145" s="40" t="s">
        <v>159</v>
      </c>
      <c r="C145" s="39">
        <v>0</v>
      </c>
      <c r="D145" s="38">
        <v>9.3980327756580331E-9</v>
      </c>
      <c r="E145" s="38">
        <v>3.3233118757174463E-10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7">
        <v>0</v>
      </c>
      <c r="P145" s="59">
        <f t="shared" si="4"/>
        <v>4.4543750114648326E-2</v>
      </c>
    </row>
    <row r="146" spans="2:16">
      <c r="B146" s="40" t="s">
        <v>160</v>
      </c>
      <c r="C146" s="39">
        <v>3.7982833647658002E-4</v>
      </c>
      <c r="D146" s="38">
        <v>6.4623430057471898E-6</v>
      </c>
      <c r="E146" s="38">
        <v>2.8857492944101219E-7</v>
      </c>
      <c r="F146" s="38">
        <v>0</v>
      </c>
      <c r="G146" s="38">
        <v>0</v>
      </c>
      <c r="H146" s="38">
        <v>0</v>
      </c>
      <c r="I146" s="38">
        <v>3.7167812674224138E-5</v>
      </c>
      <c r="J146" s="38">
        <v>2.6617526617526634E-3</v>
      </c>
      <c r="K146" s="38">
        <v>2.0816097782284963E-3</v>
      </c>
      <c r="L146" s="38">
        <v>9.8386462022825627E-5</v>
      </c>
      <c r="M146" s="38">
        <v>2.4437927663734121E-4</v>
      </c>
      <c r="N146" s="37">
        <v>0</v>
      </c>
      <c r="P146" s="59">
        <f t="shared" si="4"/>
        <v>94163.988979075162</v>
      </c>
    </row>
    <row r="147" spans="2:16">
      <c r="B147" s="40" t="s">
        <v>161</v>
      </c>
      <c r="C147" s="39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7">
        <v>1.1852E-2</v>
      </c>
      <c r="P147" s="59">
        <f t="shared" si="4"/>
        <v>351327.33079599997</v>
      </c>
    </row>
    <row r="148" spans="2:16">
      <c r="B148" s="40" t="s">
        <v>162</v>
      </c>
      <c r="C148" s="39">
        <v>0</v>
      </c>
      <c r="D148" s="38">
        <v>2.2565937663913344E-9</v>
      </c>
      <c r="E148" s="38">
        <v>2.1909643646184883E-11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7">
        <v>0</v>
      </c>
      <c r="P148" s="59">
        <f t="shared" si="4"/>
        <v>9.3256940604324167E-3</v>
      </c>
    </row>
    <row r="149" spans="2:16">
      <c r="B149" s="40" t="s">
        <v>163</v>
      </c>
      <c r="C149" s="39">
        <v>0</v>
      </c>
      <c r="D149" s="38">
        <v>5.2903289150503685E-7</v>
      </c>
      <c r="E149" s="38">
        <v>9.3393136260172597E-9</v>
      </c>
      <c r="F149" s="38">
        <v>0</v>
      </c>
      <c r="G149" s="38">
        <v>0</v>
      </c>
      <c r="H149" s="38">
        <v>4.5896823939783378E-4</v>
      </c>
      <c r="I149" s="38">
        <v>0</v>
      </c>
      <c r="J149" s="38">
        <v>4.6534137443228382E-4</v>
      </c>
      <c r="K149" s="38">
        <v>6.6718262122708214E-4</v>
      </c>
      <c r="L149" s="38">
        <v>5.9031877213695382E-4</v>
      </c>
      <c r="M149" s="38">
        <v>1.9550342130987297E-3</v>
      </c>
      <c r="N149" s="37">
        <v>0</v>
      </c>
      <c r="P149" s="59">
        <f t="shared" si="4"/>
        <v>75715.288009289579</v>
      </c>
    </row>
    <row r="150" spans="2:16">
      <c r="B150" s="40" t="s">
        <v>164</v>
      </c>
      <c r="C150" s="39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7">
        <v>0</v>
      </c>
      <c r="P150" s="59">
        <f t="shared" si="4"/>
        <v>0</v>
      </c>
    </row>
    <row r="151" spans="2:16">
      <c r="B151" s="40" t="s">
        <v>165</v>
      </c>
      <c r="C151" s="39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7">
        <v>0</v>
      </c>
      <c r="P151" s="59">
        <f t="shared" si="4"/>
        <v>0</v>
      </c>
    </row>
    <row r="152" spans="2:16">
      <c r="B152" s="40" t="s">
        <v>166</v>
      </c>
      <c r="C152" s="39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7">
        <v>0</v>
      </c>
      <c r="P152" s="59">
        <f t="shared" si="4"/>
        <v>0</v>
      </c>
    </row>
    <row r="153" spans="2:16">
      <c r="B153" s="40" t="s">
        <v>167</v>
      </c>
      <c r="C153" s="39">
        <v>0</v>
      </c>
      <c r="D153" s="38">
        <v>1.2926153451464833E-6</v>
      </c>
      <c r="E153" s="38">
        <v>6.1609606791359014E-8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7">
        <v>0</v>
      </c>
      <c r="P153" s="59">
        <f t="shared" si="4"/>
        <v>6.5028640772517319</v>
      </c>
    </row>
    <row r="154" spans="2:16" ht="15" thickBot="1">
      <c r="B154" s="36" t="s">
        <v>168</v>
      </c>
      <c r="C154" s="35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1.2657285384558121E-3</v>
      </c>
      <c r="K154" s="34">
        <v>0</v>
      </c>
      <c r="L154" s="34">
        <v>0</v>
      </c>
      <c r="M154" s="34">
        <v>0</v>
      </c>
      <c r="N154" s="33">
        <v>0</v>
      </c>
      <c r="P154" s="62">
        <f t="shared" si="4"/>
        <v>7145.6299605390568</v>
      </c>
    </row>
    <row r="155" spans="2:16">
      <c r="N155" s="32"/>
    </row>
    <row r="156" spans="2:16">
      <c r="N156" s="31"/>
    </row>
  </sheetData>
  <autoFilter ref="B5:P154" xr:uid="{28151A85-00D8-458F-A199-37825390EA2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9CAC-B9B9-4834-BD44-CFA2AA74C31B}">
  <dimension ref="B1:L58"/>
  <sheetViews>
    <sheetView showGridLines="0" topLeftCell="C1" workbookViewId="0">
      <pane ySplit="17" topLeftCell="A18" activePane="bottomLeft" state="frozen"/>
      <selection pane="bottomLeft" activeCell="C19" sqref="C19"/>
    </sheetView>
  </sheetViews>
  <sheetFormatPr defaultColWidth="11.42578125" defaultRowHeight="14.45"/>
  <cols>
    <col min="1" max="1" width="2.28515625" customWidth="1"/>
    <col min="2" max="2" width="8.85546875" style="49" customWidth="1"/>
    <col min="3" max="3" width="12" customWidth="1"/>
    <col min="4" max="4" width="8.85546875" bestFit="1" customWidth="1"/>
    <col min="5" max="5" width="10.5703125" bestFit="1" customWidth="1"/>
    <col min="6" max="6" width="40.42578125" customWidth="1"/>
    <col min="7" max="7" width="13" customWidth="1"/>
    <col min="8" max="8" width="12.85546875" customWidth="1"/>
    <col min="9" max="9" width="8.28515625" bestFit="1" customWidth="1"/>
    <col min="10" max="10" width="12.5703125" customWidth="1"/>
    <col min="11" max="11" width="10.140625" customWidth="1"/>
    <col min="12" max="12" width="56.5703125" style="1" customWidth="1"/>
    <col min="13" max="13" width="5" customWidth="1"/>
  </cols>
  <sheetData>
    <row r="1" spans="3:10" ht="15" hidden="1" thickBot="1"/>
    <row r="2" spans="3:10" ht="15" thickBot="1">
      <c r="C2" s="14" t="s">
        <v>6</v>
      </c>
      <c r="D2" s="13" t="s">
        <v>169</v>
      </c>
      <c r="E2" s="12"/>
      <c r="F2" s="12"/>
      <c r="G2" s="11"/>
      <c r="H2" s="10" t="s">
        <v>170</v>
      </c>
    </row>
    <row r="3" spans="3:10">
      <c r="C3" s="2" t="s">
        <v>10</v>
      </c>
      <c r="D3" s="99" t="s">
        <v>171</v>
      </c>
      <c r="E3" s="100"/>
      <c r="F3" s="100"/>
      <c r="G3" s="101"/>
      <c r="H3" s="84">
        <f t="shared" ref="H3:H15" si="0">SUMIFS($J$18:$J$58,$C$18:$C$58,C3)</f>
        <v>31427753</v>
      </c>
      <c r="I3" s="61"/>
    </row>
    <row r="4" spans="3:10">
      <c r="C4" s="2" t="s">
        <v>172</v>
      </c>
      <c r="D4" s="93"/>
      <c r="E4" s="94"/>
      <c r="F4" s="94"/>
      <c r="G4" s="95"/>
      <c r="H4" s="84">
        <f t="shared" si="0"/>
        <v>0</v>
      </c>
      <c r="I4" s="61"/>
    </row>
    <row r="5" spans="3:10" ht="29.25" customHeight="1">
      <c r="C5" s="9" t="s">
        <v>7</v>
      </c>
      <c r="D5" s="96" t="s">
        <v>173</v>
      </c>
      <c r="E5" s="97"/>
      <c r="F5" s="97"/>
      <c r="G5" s="98"/>
      <c r="H5" s="85">
        <f t="shared" si="0"/>
        <v>58880363</v>
      </c>
      <c r="I5" s="61"/>
    </row>
    <row r="6" spans="3:10">
      <c r="C6" s="2" t="s">
        <v>8</v>
      </c>
      <c r="D6" s="93" t="s">
        <v>174</v>
      </c>
      <c r="E6" s="94"/>
      <c r="F6" s="94"/>
      <c r="G6" s="95"/>
      <c r="H6" s="84">
        <f t="shared" si="0"/>
        <v>3902883</v>
      </c>
      <c r="I6" s="61"/>
    </row>
    <row r="7" spans="3:10">
      <c r="C7" s="2" t="s">
        <v>9</v>
      </c>
      <c r="D7" s="93" t="s">
        <v>175</v>
      </c>
      <c r="E7" s="94"/>
      <c r="F7" s="94"/>
      <c r="G7" s="95"/>
      <c r="H7" s="84">
        <f t="shared" si="0"/>
        <v>23664128</v>
      </c>
      <c r="I7" s="61"/>
    </row>
    <row r="8" spans="3:10">
      <c r="C8" s="2" t="s">
        <v>14</v>
      </c>
      <c r="D8" s="93" t="s">
        <v>176</v>
      </c>
      <c r="E8" s="94"/>
      <c r="F8" s="94"/>
      <c r="G8" s="95"/>
      <c r="H8" s="84">
        <f t="shared" si="0"/>
        <v>5645468</v>
      </c>
      <c r="I8" s="61"/>
    </row>
    <row r="9" spans="3:10">
      <c r="C9" s="2" t="s">
        <v>11</v>
      </c>
      <c r="D9" s="93" t="s">
        <v>177</v>
      </c>
      <c r="E9" s="94"/>
      <c r="F9" s="94"/>
      <c r="G9" s="95"/>
      <c r="H9" s="84">
        <f t="shared" si="0"/>
        <v>51886454</v>
      </c>
      <c r="I9" s="61"/>
    </row>
    <row r="10" spans="3:10">
      <c r="C10" s="2" t="s">
        <v>18</v>
      </c>
      <c r="D10" s="93" t="s">
        <v>178</v>
      </c>
      <c r="E10" s="94"/>
      <c r="F10" s="94"/>
      <c r="G10" s="95"/>
      <c r="H10" s="84">
        <f t="shared" si="0"/>
        <v>29642873</v>
      </c>
      <c r="I10" s="61"/>
    </row>
    <row r="11" spans="3:10">
      <c r="C11" s="2" t="s">
        <v>12</v>
      </c>
      <c r="D11" s="93" t="s">
        <v>179</v>
      </c>
      <c r="E11" s="94"/>
      <c r="F11" s="94"/>
      <c r="G11" s="95"/>
      <c r="H11" s="84">
        <f t="shared" si="0"/>
        <v>19887366</v>
      </c>
      <c r="I11" s="61"/>
    </row>
    <row r="12" spans="3:10">
      <c r="C12" s="2" t="s">
        <v>17</v>
      </c>
      <c r="D12" s="93" t="s">
        <v>175</v>
      </c>
      <c r="E12" s="94"/>
      <c r="F12" s="94"/>
      <c r="G12" s="95"/>
      <c r="H12" s="84">
        <f t="shared" si="0"/>
        <v>15315706</v>
      </c>
      <c r="I12" s="61"/>
    </row>
    <row r="13" spans="3:10" ht="30" customHeight="1">
      <c r="C13" s="17" t="s">
        <v>16</v>
      </c>
      <c r="D13" s="96" t="s">
        <v>180</v>
      </c>
      <c r="E13" s="97"/>
      <c r="F13" s="97"/>
      <c r="G13" s="98"/>
      <c r="H13" s="86">
        <f t="shared" si="0"/>
        <v>31305211</v>
      </c>
      <c r="I13" s="61"/>
    </row>
    <row r="14" spans="3:10">
      <c r="C14" s="2" t="s">
        <v>15</v>
      </c>
      <c r="D14" s="93" t="s">
        <v>181</v>
      </c>
      <c r="E14" s="94"/>
      <c r="F14" s="94"/>
      <c r="G14" s="95"/>
      <c r="H14" s="84">
        <f t="shared" si="0"/>
        <v>23285199</v>
      </c>
      <c r="I14" s="61"/>
    </row>
    <row r="15" spans="3:10" ht="34.5" customHeight="1">
      <c r="C15" s="17" t="s">
        <v>13</v>
      </c>
      <c r="D15" s="96" t="s">
        <v>182</v>
      </c>
      <c r="E15" s="97"/>
      <c r="F15" s="97"/>
      <c r="G15" s="98"/>
      <c r="H15" s="86">
        <f t="shared" si="0"/>
        <v>38934777</v>
      </c>
      <c r="I15" s="61"/>
      <c r="J15" s="16"/>
    </row>
    <row r="16" spans="3:10" ht="15" thickBot="1">
      <c r="J16" s="15"/>
    </row>
    <row r="17" spans="2:12" s="3" customFormat="1" ht="21.6" thickBot="1">
      <c r="B17" s="50" t="s">
        <v>183</v>
      </c>
      <c r="C17" s="8" t="s">
        <v>184</v>
      </c>
      <c r="D17" s="8" t="s">
        <v>185</v>
      </c>
      <c r="E17" s="7" t="s">
        <v>186</v>
      </c>
      <c r="F17" s="6" t="s">
        <v>187</v>
      </c>
      <c r="G17" s="5" t="s">
        <v>188</v>
      </c>
      <c r="H17" s="5" t="s">
        <v>189</v>
      </c>
      <c r="I17" s="5" t="s">
        <v>190</v>
      </c>
      <c r="J17" s="5" t="s">
        <v>191</v>
      </c>
      <c r="K17" s="5" t="s">
        <v>192</v>
      </c>
      <c r="L17" s="4" t="s">
        <v>193</v>
      </c>
    </row>
    <row r="18" spans="2:12">
      <c r="B18" s="51" t="s">
        <v>194</v>
      </c>
      <c r="C18" s="18" t="s">
        <v>7</v>
      </c>
      <c r="D18" s="29">
        <f t="shared" ref="D18:D57" si="1">YEAR(E18)</f>
        <v>2019</v>
      </c>
      <c r="E18" s="30">
        <v>43651</v>
      </c>
      <c r="F18" s="19" t="s">
        <v>195</v>
      </c>
      <c r="G18" s="20">
        <f>J18/IF(YEAR(E18)=2018,VLOOKUP(DAY(E18),'UF 2018'!A$2:M$32,MONTH(E18)+1,),VLOOKUP(DAY(E18),'UF 2019'!A$2:M$32,MONTH(E18)+1,))</f>
        <v>43.000014678962145</v>
      </c>
      <c r="H18" s="21">
        <f t="shared" ref="H18:H57" si="2">J18/1.19</f>
        <v>1009276.4705882353</v>
      </c>
      <c r="I18" s="21">
        <f t="shared" ref="I18:I57" si="3">J18-H18</f>
        <v>191762.5294117647</v>
      </c>
      <c r="J18" s="22">
        <v>1201039</v>
      </c>
      <c r="K18" s="23">
        <v>1364</v>
      </c>
      <c r="L18" s="24" t="s">
        <v>195</v>
      </c>
    </row>
    <row r="19" spans="2:12">
      <c r="B19" s="51" t="s">
        <v>196</v>
      </c>
      <c r="C19" s="18" t="s">
        <v>18</v>
      </c>
      <c r="D19" s="29">
        <f t="shared" si="1"/>
        <v>2018</v>
      </c>
      <c r="E19" s="30">
        <v>43452</v>
      </c>
      <c r="F19" s="19" t="s">
        <v>197</v>
      </c>
      <c r="G19" s="20">
        <f>J19/IF(YEAR(E19)=2018,VLOOKUP(DAY(E19),'UF 2018'!A$2:M$32,MONTH(E19)+1,),VLOOKUP(DAY(E19),'UF 2019'!A$2:M$32,MONTH(E19)+1,))</f>
        <v>70.560974309098341</v>
      </c>
      <c r="H19" s="21">
        <f t="shared" si="2"/>
        <v>1634511.7647058824</v>
      </c>
      <c r="I19" s="21">
        <f t="shared" si="3"/>
        <v>310557.23529411759</v>
      </c>
      <c r="J19" s="22">
        <v>1945069</v>
      </c>
      <c r="K19" s="23">
        <v>4738</v>
      </c>
      <c r="L19" s="24" t="s">
        <v>197</v>
      </c>
    </row>
    <row r="20" spans="2:12" ht="20.100000000000001">
      <c r="B20" s="51" t="s">
        <v>196</v>
      </c>
      <c r="C20" s="18" t="s">
        <v>18</v>
      </c>
      <c r="D20" s="29">
        <f t="shared" si="1"/>
        <v>2018</v>
      </c>
      <c r="E20" s="30">
        <v>43465</v>
      </c>
      <c r="F20" s="19" t="s">
        <v>198</v>
      </c>
      <c r="G20" s="20">
        <f>J20/IF(YEAR(E20)=2018,VLOOKUP(DAY(E20),'UF 2018'!A$2:M$32,MONTH(E20)+1,),VLOOKUP(DAY(E20),'UF 2019'!A$2:M$32,MONTH(E20)+1,))</f>
        <v>72.079994805155224</v>
      </c>
      <c r="H20" s="21">
        <f t="shared" si="2"/>
        <v>1669699.1596638656</v>
      </c>
      <c r="I20" s="21">
        <f t="shared" si="3"/>
        <v>317242.84033613442</v>
      </c>
      <c r="J20" s="22">
        <v>1986942</v>
      </c>
      <c r="K20" s="23">
        <v>5253</v>
      </c>
      <c r="L20" s="24" t="s">
        <v>198</v>
      </c>
    </row>
    <row r="21" spans="2:12">
      <c r="B21" s="51" t="s">
        <v>194</v>
      </c>
      <c r="C21" s="18" t="s">
        <v>7</v>
      </c>
      <c r="D21" s="29">
        <f t="shared" si="1"/>
        <v>2019</v>
      </c>
      <c r="E21" s="30">
        <v>43651</v>
      </c>
      <c r="F21" s="19" t="s">
        <v>199</v>
      </c>
      <c r="G21" s="20">
        <f>J21/IF(YEAR(E21)=2018,VLOOKUP(DAY(E21),'UF 2018'!A$2:M$32,MONTH(E21)+1,),VLOOKUP(DAY(E21),'UF 2019'!A$2:M$32,MONTH(E21)+1,))</f>
        <v>86.999988901272516</v>
      </c>
      <c r="H21" s="21">
        <f t="shared" si="2"/>
        <v>2042023.5294117648</v>
      </c>
      <c r="I21" s="21">
        <f t="shared" si="3"/>
        <v>387984.47058823518</v>
      </c>
      <c r="J21" s="22">
        <v>2430008</v>
      </c>
      <c r="K21" s="23">
        <v>1363</v>
      </c>
      <c r="L21" s="24" t="s">
        <v>199</v>
      </c>
    </row>
    <row r="22" spans="2:12">
      <c r="B22" s="51" t="s">
        <v>194</v>
      </c>
      <c r="C22" s="18" t="s">
        <v>7</v>
      </c>
      <c r="D22" s="29">
        <f t="shared" si="1"/>
        <v>2019</v>
      </c>
      <c r="E22" s="30">
        <v>43745</v>
      </c>
      <c r="F22" s="19" t="s">
        <v>200</v>
      </c>
      <c r="G22" s="20">
        <f>J22/IF(YEAR(E22)=2018,VLOOKUP(DAY(E22),'UF 2018'!A$2:M$32,MONTH(E22)+1,),VLOOKUP(DAY(E22),'UF 2019'!A$2:M$32,MONTH(E22)+1,))</f>
        <v>92.012254464373214</v>
      </c>
      <c r="H22" s="21">
        <f t="shared" si="2"/>
        <v>2169757.9831932774</v>
      </c>
      <c r="I22" s="21">
        <f t="shared" si="3"/>
        <v>412254.01680672262</v>
      </c>
      <c r="J22" s="22">
        <v>2582012</v>
      </c>
      <c r="K22" s="23">
        <v>1401</v>
      </c>
      <c r="L22" s="24" t="s">
        <v>200</v>
      </c>
    </row>
    <row r="23" spans="2:12">
      <c r="B23" s="51" t="s">
        <v>194</v>
      </c>
      <c r="C23" s="18" t="s">
        <v>7</v>
      </c>
      <c r="D23" s="29">
        <f t="shared" si="1"/>
        <v>2019</v>
      </c>
      <c r="E23" s="30">
        <v>43745</v>
      </c>
      <c r="F23" s="19" t="s">
        <v>200</v>
      </c>
      <c r="G23" s="20">
        <f>J23/IF(YEAR(E23)=2018,VLOOKUP(DAY(E23),'UF 2018'!A$2:M$32,MONTH(E23)+1,),VLOOKUP(DAY(E23),'UF 2019'!A$2:M$32,MONTH(E23)+1,))</f>
        <v>92.012254464373214</v>
      </c>
      <c r="H23" s="21">
        <f t="shared" si="2"/>
        <v>2169757.9831932774</v>
      </c>
      <c r="I23" s="21">
        <f t="shared" si="3"/>
        <v>412254.01680672262</v>
      </c>
      <c r="J23" s="22">
        <v>2582012</v>
      </c>
      <c r="K23" s="23">
        <v>1402</v>
      </c>
      <c r="L23" s="24" t="s">
        <v>200</v>
      </c>
    </row>
    <row r="24" spans="2:12">
      <c r="B24" s="51" t="s">
        <v>201</v>
      </c>
      <c r="C24" s="18" t="s">
        <v>12</v>
      </c>
      <c r="D24" s="29">
        <f t="shared" si="1"/>
        <v>2019</v>
      </c>
      <c r="E24" s="30">
        <v>43690</v>
      </c>
      <c r="F24" s="19" t="s">
        <v>202</v>
      </c>
      <c r="G24" s="20">
        <f>J24/IF(YEAR(E24)=2018,VLOOKUP(DAY(E24),'UF 2018'!A$2:M$32,MONTH(E24)+1,),VLOOKUP(DAY(E24),'UF 2019'!A$2:M$32,MONTH(E24)+1,))</f>
        <v>108.9818791636669</v>
      </c>
      <c r="H24" s="21">
        <f t="shared" si="2"/>
        <v>2560673.9495798321</v>
      </c>
      <c r="I24" s="21">
        <f t="shared" si="3"/>
        <v>486528.05042016786</v>
      </c>
      <c r="J24" s="22">
        <v>3047202</v>
      </c>
      <c r="K24" s="23">
        <v>1382</v>
      </c>
      <c r="L24" s="24" t="s">
        <v>202</v>
      </c>
    </row>
    <row r="25" spans="2:12">
      <c r="B25" s="51" t="s">
        <v>201</v>
      </c>
      <c r="C25" s="18" t="s">
        <v>12</v>
      </c>
      <c r="D25" s="29">
        <f t="shared" si="1"/>
        <v>2019</v>
      </c>
      <c r="E25" s="30">
        <v>43745</v>
      </c>
      <c r="F25" s="19" t="s">
        <v>203</v>
      </c>
      <c r="G25" s="20">
        <f>J25/IF(YEAR(E25)=2018,VLOOKUP(DAY(E25),'UF 2018'!A$2:M$32,MONTH(E25)+1,),VLOOKUP(DAY(E25),'UF 2019'!A$2:M$32,MONTH(E25)+1,))</f>
        <v>108.92290214282075</v>
      </c>
      <c r="H25" s="21">
        <f t="shared" si="2"/>
        <v>2568531.0924369749</v>
      </c>
      <c r="I25" s="21">
        <f t="shared" si="3"/>
        <v>488020.90756302513</v>
      </c>
      <c r="J25" s="22">
        <v>3056552</v>
      </c>
      <c r="K25" s="23">
        <v>1406</v>
      </c>
      <c r="L25" s="24" t="s">
        <v>203</v>
      </c>
    </row>
    <row r="26" spans="2:12">
      <c r="B26" s="51" t="s">
        <v>196</v>
      </c>
      <c r="C26" s="18" t="s">
        <v>17</v>
      </c>
      <c r="D26" s="29">
        <f t="shared" si="1"/>
        <v>2019</v>
      </c>
      <c r="E26" s="30">
        <v>43704</v>
      </c>
      <c r="F26" s="19" t="s">
        <v>204</v>
      </c>
      <c r="G26" s="20">
        <f>J26/IF(YEAR(E26)=2018,VLOOKUP(DAY(E26),'UF 2018'!A$2:M$32,MONTH(E26)+1,),VLOOKUP(DAY(E26),'UF 2019'!A$2:M$32,MONTH(E26)+1,))</f>
        <v>125.44001669413886</v>
      </c>
      <c r="H26" s="21">
        <f t="shared" si="2"/>
        <v>2950040.3361344538</v>
      </c>
      <c r="I26" s="21">
        <f t="shared" si="3"/>
        <v>560507.66386554623</v>
      </c>
      <c r="J26" s="22">
        <v>3510548</v>
      </c>
      <c r="K26" s="23">
        <v>5688</v>
      </c>
      <c r="L26" s="24" t="s">
        <v>204</v>
      </c>
    </row>
    <row r="27" spans="2:12">
      <c r="B27" s="51" t="s">
        <v>201</v>
      </c>
      <c r="C27" s="18" t="s">
        <v>12</v>
      </c>
      <c r="D27" s="29">
        <f t="shared" si="1"/>
        <v>2019</v>
      </c>
      <c r="E27" s="30">
        <v>43585</v>
      </c>
      <c r="F27" s="19" t="s">
        <v>205</v>
      </c>
      <c r="G27" s="20">
        <f>J27/IF(YEAR(E27)=2018,VLOOKUP(DAY(E27),'UF 2018'!A$2:M$32,MONTH(E27)+1,),VLOOKUP(DAY(E27),'UF 2019'!A$2:M$32,MONTH(E27)+1,))</f>
        <v>134.36006647345454</v>
      </c>
      <c r="H27" s="21">
        <f t="shared" si="2"/>
        <v>3123269.7478991598</v>
      </c>
      <c r="I27" s="21">
        <f t="shared" si="3"/>
        <v>593421.25210084021</v>
      </c>
      <c r="J27" s="22">
        <v>3716691</v>
      </c>
      <c r="K27" s="23">
        <v>1320</v>
      </c>
      <c r="L27" s="24" t="s">
        <v>205</v>
      </c>
    </row>
    <row r="28" spans="2:12">
      <c r="B28" s="51" t="s">
        <v>194</v>
      </c>
      <c r="C28" s="18" t="s">
        <v>8</v>
      </c>
      <c r="D28" s="29">
        <f t="shared" si="1"/>
        <v>2019</v>
      </c>
      <c r="E28" s="30">
        <v>43535</v>
      </c>
      <c r="F28" s="19" t="s">
        <v>206</v>
      </c>
      <c r="G28" s="20">
        <f>J28/IF(YEAR(E28)=2018,VLOOKUP(DAY(E28),'UF 2018'!A$2:M$32,MONTH(E28)+1,),VLOOKUP(DAY(E28),'UF 2019'!A$2:M$32,MONTH(E28)+1,))</f>
        <v>141.58445114518881</v>
      </c>
      <c r="H28" s="2" t="s">
        <v>8</v>
      </c>
      <c r="I28" s="21" t="e">
        <f t="shared" si="3"/>
        <v>#VALUE!</v>
      </c>
      <c r="J28" s="22">
        <v>3902883</v>
      </c>
      <c r="K28" s="23">
        <v>5359</v>
      </c>
      <c r="L28" s="24" t="s">
        <v>206</v>
      </c>
    </row>
    <row r="29" spans="2:12">
      <c r="B29" s="51" t="s">
        <v>196</v>
      </c>
      <c r="C29" s="18" t="s">
        <v>17</v>
      </c>
      <c r="D29" s="29">
        <f t="shared" si="1"/>
        <v>2019</v>
      </c>
      <c r="E29" s="30">
        <v>43585</v>
      </c>
      <c r="F29" s="19" t="s">
        <v>207</v>
      </c>
      <c r="G29" s="20">
        <f>J29/IF(YEAR(E29)=2018,VLOOKUP(DAY(E29),'UF 2018'!A$2:M$32,MONTH(E29)+1,),VLOOKUP(DAY(E29),'UF 2019'!A$2:M$32,MONTH(E29)+1,))</f>
        <v>141.44172348011745</v>
      </c>
      <c r="H29" s="21">
        <f t="shared" si="2"/>
        <v>3287886.5546218487</v>
      </c>
      <c r="I29" s="21">
        <f t="shared" si="3"/>
        <v>624698.44537815126</v>
      </c>
      <c r="J29" s="22">
        <v>3912585</v>
      </c>
      <c r="K29" s="23">
        <v>5454</v>
      </c>
      <c r="L29" s="24" t="s">
        <v>207</v>
      </c>
    </row>
    <row r="30" spans="2:12">
      <c r="B30" s="51" t="s">
        <v>196</v>
      </c>
      <c r="C30" s="18" t="s">
        <v>17</v>
      </c>
      <c r="D30" s="29">
        <f t="shared" si="1"/>
        <v>2019</v>
      </c>
      <c r="E30" s="30">
        <v>43628</v>
      </c>
      <c r="F30" s="19" t="s">
        <v>208</v>
      </c>
      <c r="G30" s="20">
        <f>J30/IF(YEAR(E30)=2018,VLOOKUP(DAY(E30),'UF 2018'!A$2:M$32,MONTH(E30)+1,),VLOOKUP(DAY(E30),'UF 2019'!A$2:M$32,MONTH(E30)+1,))</f>
        <v>141.476938194094</v>
      </c>
      <c r="H30" s="21">
        <f t="shared" si="2"/>
        <v>3305487.3949579834</v>
      </c>
      <c r="I30" s="21">
        <f t="shared" si="3"/>
        <v>628042.6050420166</v>
      </c>
      <c r="J30" s="22">
        <v>3933530</v>
      </c>
      <c r="K30" s="23">
        <v>5534</v>
      </c>
      <c r="L30" s="24" t="s">
        <v>208</v>
      </c>
    </row>
    <row r="31" spans="2:12">
      <c r="B31" s="51" t="s">
        <v>196</v>
      </c>
      <c r="C31" s="18" t="s">
        <v>17</v>
      </c>
      <c r="D31" s="29">
        <f t="shared" si="1"/>
        <v>2019</v>
      </c>
      <c r="E31" s="30">
        <v>43684</v>
      </c>
      <c r="F31" s="19" t="s">
        <v>209</v>
      </c>
      <c r="G31" s="20">
        <f>J31/IF(YEAR(E31)=2018,VLOOKUP(DAY(E31),'UF 2018'!A$2:M$32,MONTH(E31)+1,),VLOOKUP(DAY(E31),'UF 2019'!A$2:M$32,MONTH(E31)+1,))</f>
        <v>141.63000448603427</v>
      </c>
      <c r="H31" s="21">
        <f t="shared" si="2"/>
        <v>3326926.8907563025</v>
      </c>
      <c r="I31" s="21">
        <f t="shared" si="3"/>
        <v>632116.10924369749</v>
      </c>
      <c r="J31" s="22">
        <v>3959043</v>
      </c>
      <c r="K31" s="23">
        <v>5664</v>
      </c>
      <c r="L31" s="24" t="s">
        <v>209</v>
      </c>
    </row>
    <row r="32" spans="2:12">
      <c r="B32" s="51" t="s">
        <v>196</v>
      </c>
      <c r="C32" s="18" t="s">
        <v>18</v>
      </c>
      <c r="D32" s="29">
        <f t="shared" si="1"/>
        <v>2018</v>
      </c>
      <c r="E32" s="30">
        <v>43465</v>
      </c>
      <c r="F32" s="19" t="s">
        <v>210</v>
      </c>
      <c r="G32" s="20">
        <f>J32/IF(YEAR(E32)=2018,VLOOKUP(DAY(E32),'UF 2018'!A$2:M$32,MONTH(E32)+1,),VLOOKUP(DAY(E32),'UF 2019'!A$2:M$32,MONTH(E32)+1,))</f>
        <v>153.43235220176894</v>
      </c>
      <c r="H32" s="21">
        <f t="shared" si="2"/>
        <v>3554188.2352941176</v>
      </c>
      <c r="I32" s="21">
        <f t="shared" si="3"/>
        <v>675295.76470588241</v>
      </c>
      <c r="J32" s="22">
        <v>4229484</v>
      </c>
      <c r="K32" s="23">
        <v>4585</v>
      </c>
      <c r="L32" s="24" t="s">
        <v>210</v>
      </c>
    </row>
    <row r="33" spans="2:12">
      <c r="B33" s="51" t="s">
        <v>196</v>
      </c>
      <c r="C33" s="18" t="s">
        <v>18</v>
      </c>
      <c r="D33" s="29">
        <f t="shared" si="1"/>
        <v>2018</v>
      </c>
      <c r="E33" s="30">
        <v>43452</v>
      </c>
      <c r="F33" s="19" t="s">
        <v>211</v>
      </c>
      <c r="G33" s="20">
        <f>J33/IF(YEAR(E33)=2018,VLOOKUP(DAY(E33),'UF 2018'!A$2:M$32,MONTH(E33)+1,),VLOOKUP(DAY(E33),'UF 2019'!A$2:M$32,MONTH(E33)+1,))</f>
        <v>154.35701280463937</v>
      </c>
      <c r="H33" s="21">
        <f t="shared" si="2"/>
        <v>3575607.5630252101</v>
      </c>
      <c r="I33" s="21">
        <f t="shared" si="3"/>
        <v>679365.43697478995</v>
      </c>
      <c r="J33" s="22">
        <v>4254973</v>
      </c>
      <c r="K33" s="23">
        <v>4739</v>
      </c>
      <c r="L33" s="24" t="s">
        <v>211</v>
      </c>
    </row>
    <row r="34" spans="2:12">
      <c r="B34" s="51" t="s">
        <v>196</v>
      </c>
      <c r="C34" s="18" t="s">
        <v>18</v>
      </c>
      <c r="D34" s="29">
        <f t="shared" si="1"/>
        <v>2018</v>
      </c>
      <c r="E34" s="30">
        <v>43452</v>
      </c>
      <c r="F34" s="19" t="s">
        <v>212</v>
      </c>
      <c r="G34" s="20">
        <f>J34/IF(YEAR(E34)=2018,VLOOKUP(DAY(E34),'UF 2018'!A$2:M$32,MONTH(E34)+1,),VLOOKUP(DAY(E34),'UF 2019'!A$2:M$32,MONTH(E34)+1,))</f>
        <v>154.84671398860689</v>
      </c>
      <c r="H34" s="21">
        <f t="shared" si="2"/>
        <v>3586951.260504202</v>
      </c>
      <c r="I34" s="21">
        <f t="shared" si="3"/>
        <v>681520.73949579801</v>
      </c>
      <c r="J34" s="22">
        <v>4268472</v>
      </c>
      <c r="K34" s="23">
        <v>4813</v>
      </c>
      <c r="L34" s="24" t="s">
        <v>212</v>
      </c>
    </row>
    <row r="35" spans="2:12">
      <c r="B35" s="51" t="s">
        <v>196</v>
      </c>
      <c r="C35" s="18" t="s">
        <v>18</v>
      </c>
      <c r="D35" s="29">
        <f t="shared" si="1"/>
        <v>2018</v>
      </c>
      <c r="E35" s="30">
        <v>43452</v>
      </c>
      <c r="F35" s="19" t="s">
        <v>213</v>
      </c>
      <c r="G35" s="20">
        <f>J35/IF(YEAR(E35)=2018,VLOOKUP(DAY(E35),'UF 2018'!A$2:M$32,MONTH(E35)+1,),VLOOKUP(DAY(E35),'UF 2019'!A$2:M$32,MONTH(E35)+1,))</f>
        <v>155.80739750248406</v>
      </c>
      <c r="H35" s="21">
        <f t="shared" si="2"/>
        <v>3609205.042016807</v>
      </c>
      <c r="I35" s="21">
        <f t="shared" si="3"/>
        <v>685748.95798319299</v>
      </c>
      <c r="J35" s="22">
        <v>4294954</v>
      </c>
      <c r="K35" s="23">
        <v>5005</v>
      </c>
      <c r="L35" s="24" t="s">
        <v>213</v>
      </c>
    </row>
    <row r="36" spans="2:12">
      <c r="B36" s="51" t="s">
        <v>196</v>
      </c>
      <c r="C36" s="18" t="s">
        <v>18</v>
      </c>
      <c r="D36" s="29">
        <f t="shared" si="1"/>
        <v>2018</v>
      </c>
      <c r="E36" s="30">
        <v>43452</v>
      </c>
      <c r="F36" s="19" t="s">
        <v>214</v>
      </c>
      <c r="G36" s="20">
        <f>J36/IF(YEAR(E36)=2018,VLOOKUP(DAY(E36),'UF 2018'!A$2:M$32,MONTH(E36)+1,),VLOOKUP(DAY(E36),'UF 2019'!A$2:M$32,MONTH(E36)+1,))</f>
        <v>156.62750822668241</v>
      </c>
      <c r="H36" s="21">
        <f t="shared" si="2"/>
        <v>3628202.5210084035</v>
      </c>
      <c r="I36" s="21">
        <f t="shared" si="3"/>
        <v>689358.47899159649</v>
      </c>
      <c r="J36" s="22">
        <v>4317561</v>
      </c>
      <c r="K36" s="23">
        <v>5103</v>
      </c>
      <c r="L36" s="24" t="s">
        <v>214</v>
      </c>
    </row>
    <row r="37" spans="2:12">
      <c r="B37" s="51" t="s">
        <v>196</v>
      </c>
      <c r="C37" s="18" t="s">
        <v>18</v>
      </c>
      <c r="D37" s="29">
        <f t="shared" si="1"/>
        <v>2018</v>
      </c>
      <c r="E37" s="30">
        <v>43465</v>
      </c>
      <c r="F37" s="19" t="s">
        <v>215</v>
      </c>
      <c r="G37" s="20">
        <f>J37/IF(YEAR(E37)=2018,VLOOKUP(DAY(E37),'UF 2018'!A$2:M$32,MONTH(E37)+1,),VLOOKUP(DAY(E37),'UF 2019'!A$2:M$32,MONTH(E37)+1,))</f>
        <v>157.63807240786497</v>
      </c>
      <c r="H37" s="21">
        <f t="shared" si="2"/>
        <v>3651611.7647058824</v>
      </c>
      <c r="I37" s="21">
        <f t="shared" si="3"/>
        <v>693806.23529411759</v>
      </c>
      <c r="J37" s="22">
        <v>4345418</v>
      </c>
      <c r="K37" s="23">
        <v>5221</v>
      </c>
      <c r="L37" s="24" t="s">
        <v>215</v>
      </c>
    </row>
    <row r="38" spans="2:12">
      <c r="B38" s="51" t="s">
        <v>201</v>
      </c>
      <c r="C38" s="18" t="s">
        <v>10</v>
      </c>
      <c r="D38" s="29">
        <f t="shared" si="1"/>
        <v>2019</v>
      </c>
      <c r="E38" s="30">
        <v>43690</v>
      </c>
      <c r="F38" s="19" t="s">
        <v>216</v>
      </c>
      <c r="G38" s="20">
        <f>J38/IF(YEAR(E38)=2018,VLOOKUP(DAY(E38),'UF 2018'!A$2:M$32,MONTH(E38)+1,),VLOOKUP(DAY(E38),'UF 2019'!A$2:M$32,MONTH(E38)+1,))</f>
        <v>172.23556836880999</v>
      </c>
      <c r="H38" s="21">
        <f t="shared" si="2"/>
        <v>4046903.3613445382</v>
      </c>
      <c r="I38" s="21">
        <f t="shared" si="3"/>
        <v>768911.63865546184</v>
      </c>
      <c r="J38" s="22">
        <v>4815815</v>
      </c>
      <c r="K38" s="23">
        <v>1381</v>
      </c>
      <c r="L38" s="24" t="s">
        <v>216</v>
      </c>
    </row>
    <row r="39" spans="2:12">
      <c r="B39" s="51" t="s">
        <v>201</v>
      </c>
      <c r="C39" s="18" t="s">
        <v>10</v>
      </c>
      <c r="D39" s="29">
        <f t="shared" si="1"/>
        <v>2019</v>
      </c>
      <c r="E39" s="30">
        <v>43745</v>
      </c>
      <c r="F39" s="19" t="s">
        <v>217</v>
      </c>
      <c r="G39" s="20">
        <f>J39/IF(YEAR(E39)=2018,VLOOKUP(DAY(E39),'UF 2018'!A$2:M$32,MONTH(E39)+1,),VLOOKUP(DAY(E39),'UF 2019'!A$2:M$32,MONTH(E39)+1,))</f>
        <v>172.14236816775659</v>
      </c>
      <c r="H39" s="21">
        <f t="shared" si="2"/>
        <v>4059321.0084033613</v>
      </c>
      <c r="I39" s="21">
        <f t="shared" si="3"/>
        <v>771270.99159663869</v>
      </c>
      <c r="J39" s="22">
        <v>4830592</v>
      </c>
      <c r="K39" s="23">
        <v>1405</v>
      </c>
      <c r="L39" s="24" t="s">
        <v>217</v>
      </c>
    </row>
    <row r="40" spans="2:12" ht="20.100000000000001">
      <c r="B40" s="51" t="s">
        <v>218</v>
      </c>
      <c r="C40" s="18" t="s">
        <v>13</v>
      </c>
      <c r="D40" s="29">
        <f t="shared" si="1"/>
        <v>2019</v>
      </c>
      <c r="E40" s="30">
        <v>43622</v>
      </c>
      <c r="F40" s="19" t="s">
        <v>219</v>
      </c>
      <c r="G40" s="20">
        <f>J40/IF(YEAR(E40)=2018,VLOOKUP(DAY(E40),'UF 2018'!A$2:M$32,MONTH(E40)+1,),VLOOKUP(DAY(E40),'UF 2019'!A$2:M$32,MONTH(E40)+1,))</f>
        <v>179.69102170191854</v>
      </c>
      <c r="H40" s="21">
        <f t="shared" si="2"/>
        <v>4194600</v>
      </c>
      <c r="I40" s="21">
        <f t="shared" si="3"/>
        <v>796974</v>
      </c>
      <c r="J40" s="22">
        <v>4991574</v>
      </c>
      <c r="K40" s="23">
        <v>1349</v>
      </c>
      <c r="L40" s="24" t="s">
        <v>219</v>
      </c>
    </row>
    <row r="41" spans="2:12" ht="20.100000000000001">
      <c r="B41" s="51" t="s">
        <v>218</v>
      </c>
      <c r="C41" s="18" t="s">
        <v>13</v>
      </c>
      <c r="D41" s="29">
        <f t="shared" si="1"/>
        <v>2019</v>
      </c>
      <c r="E41" s="30">
        <v>43622</v>
      </c>
      <c r="F41" s="19" t="s">
        <v>219</v>
      </c>
      <c r="G41" s="20">
        <f>J41/IF(YEAR(E41)=2018,VLOOKUP(DAY(E41),'UF 2018'!A$2:M$32,MONTH(E41)+1,),VLOOKUP(DAY(E41),'UF 2019'!A$2:M$32,MONTH(E41)+1,))</f>
        <v>179.69102170191854</v>
      </c>
      <c r="H41" s="21">
        <f t="shared" si="2"/>
        <v>4194600</v>
      </c>
      <c r="I41" s="21">
        <f t="shared" si="3"/>
        <v>796974</v>
      </c>
      <c r="J41" s="22">
        <v>4991574</v>
      </c>
      <c r="K41" s="23">
        <v>1350</v>
      </c>
      <c r="L41" s="24" t="s">
        <v>219</v>
      </c>
    </row>
    <row r="42" spans="2:12" ht="20.100000000000001">
      <c r="B42" s="51" t="s">
        <v>218</v>
      </c>
      <c r="C42" s="18" t="s">
        <v>13</v>
      </c>
      <c r="D42" s="29">
        <f t="shared" si="1"/>
        <v>2019</v>
      </c>
      <c r="E42" s="30">
        <v>43623</v>
      </c>
      <c r="F42" s="19" t="s">
        <v>219</v>
      </c>
      <c r="G42" s="20">
        <f>J42/IF(YEAR(E42)=2018,VLOOKUP(DAY(E42),'UF 2018'!A$2:M$32,MONTH(E42)+1,),VLOOKUP(DAY(E42),'UF 2019'!A$2:M$32,MONTH(E42)+1,))</f>
        <v>179.67368732886436</v>
      </c>
      <c r="H42" s="21">
        <f t="shared" si="2"/>
        <v>4194600</v>
      </c>
      <c r="I42" s="21">
        <f t="shared" si="3"/>
        <v>796974</v>
      </c>
      <c r="J42" s="22">
        <v>4991574</v>
      </c>
      <c r="K42" s="23">
        <v>1348</v>
      </c>
      <c r="L42" s="24" t="s">
        <v>219</v>
      </c>
    </row>
    <row r="43" spans="2:12">
      <c r="B43" s="51" t="s">
        <v>218</v>
      </c>
      <c r="C43" s="18" t="s">
        <v>14</v>
      </c>
      <c r="D43" s="29">
        <f t="shared" si="1"/>
        <v>2019</v>
      </c>
      <c r="E43" s="30">
        <v>43551</v>
      </c>
      <c r="F43" s="19" t="s">
        <v>220</v>
      </c>
      <c r="G43" s="20">
        <f>J43/IF(YEAR(E43)=2018,VLOOKUP(DAY(E43),'UF 2018'!A$2:M$32,MONTH(E43)+1,),VLOOKUP(DAY(E43),'UF 2019'!A$2:M$32,MONTH(E43)+1,))</f>
        <v>204.80001276946473</v>
      </c>
      <c r="H43" s="21">
        <f t="shared" si="2"/>
        <v>4744090.7563025216</v>
      </c>
      <c r="I43" s="21">
        <f t="shared" si="3"/>
        <v>901377.24369747844</v>
      </c>
      <c r="J43" s="22">
        <v>5645468</v>
      </c>
      <c r="K43" s="23">
        <v>1318</v>
      </c>
      <c r="L43" s="24" t="s">
        <v>220</v>
      </c>
    </row>
    <row r="44" spans="2:12">
      <c r="B44" s="51" t="s">
        <v>201</v>
      </c>
      <c r="C44" s="18" t="s">
        <v>10</v>
      </c>
      <c r="D44" s="29">
        <f t="shared" si="1"/>
        <v>2019</v>
      </c>
      <c r="E44" s="30">
        <v>43585</v>
      </c>
      <c r="F44" s="19" t="s">
        <v>221</v>
      </c>
      <c r="G44" s="20">
        <f>J44/IF(YEAR(E44)=2018,VLOOKUP(DAY(E44),'UF 2018'!A$2:M$32,MONTH(E44)+1,),VLOOKUP(DAY(E44),'UF 2019'!A$2:M$32,MONTH(E44)+1,))</f>
        <v>212.34733211458104</v>
      </c>
      <c r="H44" s="21">
        <f t="shared" si="2"/>
        <v>4936124.3697478995</v>
      </c>
      <c r="I44" s="21">
        <f t="shared" si="3"/>
        <v>937863.63025210053</v>
      </c>
      <c r="J44" s="22">
        <v>5873988</v>
      </c>
      <c r="K44" s="23">
        <v>1319</v>
      </c>
      <c r="L44" s="24" t="s">
        <v>221</v>
      </c>
    </row>
    <row r="45" spans="2:12">
      <c r="B45" s="51" t="s">
        <v>218</v>
      </c>
      <c r="C45" s="18" t="s">
        <v>13</v>
      </c>
      <c r="D45" s="29">
        <f t="shared" si="1"/>
        <v>2018</v>
      </c>
      <c r="E45" s="30">
        <v>43139</v>
      </c>
      <c r="F45" s="19" t="s">
        <v>222</v>
      </c>
      <c r="G45" s="20">
        <f>J45/IF(YEAR(E45)=2018,VLOOKUP(DAY(E45),'UF 2018'!A$2:M$32,MONTH(E45)+1,),VLOOKUP(DAY(E45),'UF 2019'!A$2:M$32,MONTH(E45)+1,))</f>
        <v>269.77999288905056</v>
      </c>
      <c r="H45" s="21">
        <f t="shared" si="2"/>
        <v>6082940.3361344542</v>
      </c>
      <c r="I45" s="21">
        <f t="shared" si="3"/>
        <v>1155758.6638655458</v>
      </c>
      <c r="J45" s="22">
        <v>7238699</v>
      </c>
      <c r="K45" s="23">
        <v>875</v>
      </c>
      <c r="L45" s="24" t="s">
        <v>222</v>
      </c>
    </row>
    <row r="46" spans="2:12" ht="20.100000000000001">
      <c r="B46" s="51" t="s">
        <v>196</v>
      </c>
      <c r="C46" s="18" t="s">
        <v>16</v>
      </c>
      <c r="D46" s="29">
        <f t="shared" si="1"/>
        <v>2019</v>
      </c>
      <c r="E46" s="30">
        <v>43704</v>
      </c>
      <c r="F46" s="19" t="s">
        <v>223</v>
      </c>
      <c r="G46" s="20">
        <f>J46/IF(YEAR(E46)=2018,VLOOKUP(DAY(E46),'UF 2018'!A$2:M$32,MONTH(E46)+1,),VLOOKUP(DAY(E46),'UF 2019'!A$2:M$32,MONTH(E46)+1,))</f>
        <v>279.00000964772579</v>
      </c>
      <c r="H46" s="21">
        <f t="shared" si="2"/>
        <v>6561393.2773109246</v>
      </c>
      <c r="I46" s="21">
        <f t="shared" si="3"/>
        <v>1246664.7226890754</v>
      </c>
      <c r="J46" s="22">
        <v>7808058</v>
      </c>
      <c r="K46" s="23">
        <v>5691</v>
      </c>
      <c r="L46" s="24" t="s">
        <v>223</v>
      </c>
    </row>
    <row r="47" spans="2:12">
      <c r="B47" s="51" t="s">
        <v>194</v>
      </c>
      <c r="C47" s="18" t="s">
        <v>7</v>
      </c>
      <c r="D47" s="29">
        <f t="shared" si="1"/>
        <v>2019</v>
      </c>
      <c r="E47" s="30">
        <v>43585</v>
      </c>
      <c r="F47" s="19" t="s">
        <v>224</v>
      </c>
      <c r="G47" s="20">
        <f>J47/IF(YEAR(E47)=2018,VLOOKUP(DAY(E47),'UF 2018'!A$2:M$32,MONTH(E47)+1,),VLOOKUP(DAY(E47),'UF 2019'!A$2:M$32,MONTH(E47)+1,))</f>
        <v>334.80901895982856</v>
      </c>
      <c r="H47" s="21">
        <f t="shared" si="2"/>
        <v>7782810.084033614</v>
      </c>
      <c r="I47" s="21">
        <f t="shared" si="3"/>
        <v>1478733.915966386</v>
      </c>
      <c r="J47" s="22">
        <v>9261544</v>
      </c>
      <c r="K47" s="23">
        <v>5403</v>
      </c>
      <c r="L47" s="24" t="s">
        <v>224</v>
      </c>
    </row>
    <row r="48" spans="2:12" ht="20.100000000000001">
      <c r="B48" s="51" t="s">
        <v>194</v>
      </c>
      <c r="C48" s="18" t="s">
        <v>7</v>
      </c>
      <c r="D48" s="29">
        <f t="shared" si="1"/>
        <v>2019</v>
      </c>
      <c r="E48" s="30">
        <v>43646</v>
      </c>
      <c r="F48" s="19" t="s">
        <v>225</v>
      </c>
      <c r="G48" s="20">
        <f>J48/IF(YEAR(E48)=2018,VLOOKUP(DAY(E48),'UF 2018'!A$2:M$32,MONTH(E48)+1,),VLOOKUP(DAY(E48),'UF 2019'!A$2:M$32,MONTH(E48)+1,))</f>
        <v>335.64513874702993</v>
      </c>
      <c r="H48" s="21">
        <f t="shared" si="2"/>
        <v>7870257.9831932774</v>
      </c>
      <c r="I48" s="21">
        <f t="shared" si="3"/>
        <v>1495349.0168067226</v>
      </c>
      <c r="J48" s="22">
        <v>9365607</v>
      </c>
      <c r="K48" s="23">
        <v>5569</v>
      </c>
      <c r="L48" s="24" t="s">
        <v>225</v>
      </c>
    </row>
    <row r="49" spans="2:12">
      <c r="B49" s="51" t="s">
        <v>201</v>
      </c>
      <c r="C49" s="18" t="s">
        <v>12</v>
      </c>
      <c r="D49" s="29">
        <f t="shared" si="1"/>
        <v>2019</v>
      </c>
      <c r="E49" s="30">
        <v>43738</v>
      </c>
      <c r="F49" s="19" t="s">
        <v>226</v>
      </c>
      <c r="G49" s="20">
        <f>J49/IF(YEAR(E49)=2018,VLOOKUP(DAY(E49),'UF 2018'!A$2:M$32,MONTH(E49)+1,),VLOOKUP(DAY(E49),'UF 2019'!A$2:M$32,MONTH(E49)+1,))</f>
        <v>358.91082349057154</v>
      </c>
      <c r="H49" s="21">
        <f t="shared" si="2"/>
        <v>8459597.4789915979</v>
      </c>
      <c r="I49" s="21">
        <f t="shared" si="3"/>
        <v>1607323.5210084021</v>
      </c>
      <c r="J49" s="22">
        <v>10066921</v>
      </c>
      <c r="K49" s="64">
        <v>1388</v>
      </c>
      <c r="L49" s="24" t="s">
        <v>226</v>
      </c>
    </row>
    <row r="50" spans="2:12">
      <c r="B50" s="51" t="s">
        <v>218</v>
      </c>
      <c r="C50" s="18" t="s">
        <v>15</v>
      </c>
      <c r="D50" s="29">
        <f t="shared" si="1"/>
        <v>2019</v>
      </c>
      <c r="E50" s="30">
        <v>43665</v>
      </c>
      <c r="F50" s="19" t="s">
        <v>227</v>
      </c>
      <c r="G50" s="20">
        <f>J50/IF(YEAR(E50)=2018,VLOOKUP(DAY(E50),'UF 2018'!A$2:M$32,MONTH(E50)+1,),VLOOKUP(DAY(E50),'UF 2019'!A$2:M$32,MONTH(E50)+1,))</f>
        <v>407.99998712143275</v>
      </c>
      <c r="H50" s="21">
        <f t="shared" si="2"/>
        <v>9584029.4117647056</v>
      </c>
      <c r="I50" s="21">
        <f t="shared" si="3"/>
        <v>1820965.5882352944</v>
      </c>
      <c r="J50" s="22">
        <v>11404995</v>
      </c>
      <c r="K50" s="23">
        <v>1371</v>
      </c>
      <c r="L50" s="24" t="s">
        <v>227</v>
      </c>
    </row>
    <row r="51" spans="2:12">
      <c r="B51" s="51" t="s">
        <v>218</v>
      </c>
      <c r="C51" s="18" t="s">
        <v>15</v>
      </c>
      <c r="D51" s="29">
        <f t="shared" si="1"/>
        <v>2019</v>
      </c>
      <c r="E51" s="30">
        <v>43672</v>
      </c>
      <c r="F51" s="19" t="s">
        <v>228</v>
      </c>
      <c r="G51" s="20">
        <f>J51/IF(YEAR(E51)=2018,VLOOKUP(DAY(E51),'UF 2018'!A$2:M$32,MONTH(E51)+1,),VLOOKUP(DAY(E51),'UF 2019'!A$2:M$32,MONTH(E51)+1,))</f>
        <v>425.000017886899</v>
      </c>
      <c r="H51" s="21">
        <f t="shared" si="2"/>
        <v>9983364.7058823537</v>
      </c>
      <c r="I51" s="21">
        <f t="shared" si="3"/>
        <v>1896839.2941176463</v>
      </c>
      <c r="J51" s="22">
        <v>11880204</v>
      </c>
      <c r="K51" s="23">
        <v>1375</v>
      </c>
      <c r="L51" s="24" t="s">
        <v>228</v>
      </c>
    </row>
    <row r="52" spans="2:12">
      <c r="B52" s="51" t="s">
        <v>201</v>
      </c>
      <c r="C52" s="18" t="s">
        <v>10</v>
      </c>
      <c r="D52" s="29">
        <f t="shared" si="1"/>
        <v>2019</v>
      </c>
      <c r="E52" s="30">
        <v>43738</v>
      </c>
      <c r="F52" s="19" t="s">
        <v>226</v>
      </c>
      <c r="G52" s="20">
        <f>J52/IF(YEAR(E52)=2018,VLOOKUP(DAY(E52),'UF 2018'!A$2:M$32,MONTH(E52)+1,),VLOOKUP(DAY(E52),'UF 2019'!A$2:M$32,MONTH(E52)+1,))</f>
        <v>567.13695869266587</v>
      </c>
      <c r="H52" s="21">
        <f t="shared" si="2"/>
        <v>13367527.731092438</v>
      </c>
      <c r="I52" s="21">
        <f t="shared" si="3"/>
        <v>2539830.2689075619</v>
      </c>
      <c r="J52" s="22">
        <v>15907358</v>
      </c>
      <c r="K52" s="64">
        <v>1387</v>
      </c>
      <c r="L52" s="24" t="s">
        <v>226</v>
      </c>
    </row>
    <row r="53" spans="2:12">
      <c r="B53" s="51" t="s">
        <v>218</v>
      </c>
      <c r="C53" s="18" t="s">
        <v>13</v>
      </c>
      <c r="D53" s="29">
        <f t="shared" si="1"/>
        <v>2019</v>
      </c>
      <c r="E53" s="30">
        <v>43656</v>
      </c>
      <c r="F53" s="19" t="s">
        <v>229</v>
      </c>
      <c r="G53" s="20">
        <f>J53/IF(YEAR(E53)=2018,VLOOKUP(DAY(E53),'UF 2018'!A$2:M$32,MONTH(E53)+1,),VLOOKUP(DAY(E53),'UF 2019'!A$2:M$32,MONTH(E53)+1,))</f>
        <v>598.18641153747922</v>
      </c>
      <c r="H53" s="21">
        <f t="shared" si="2"/>
        <v>14051559.663865548</v>
      </c>
      <c r="I53" s="21">
        <f t="shared" si="3"/>
        <v>2669796.3361344524</v>
      </c>
      <c r="J53" s="22">
        <v>16721356</v>
      </c>
      <c r="K53" s="23">
        <v>1361</v>
      </c>
      <c r="L53" s="24" t="s">
        <v>229</v>
      </c>
    </row>
    <row r="54" spans="2:12">
      <c r="B54" s="51" t="s">
        <v>196</v>
      </c>
      <c r="C54" s="18" t="s">
        <v>16</v>
      </c>
      <c r="D54" s="29">
        <f t="shared" si="1"/>
        <v>2019</v>
      </c>
      <c r="E54" s="30">
        <v>43749</v>
      </c>
      <c r="F54" s="19" t="s">
        <v>230</v>
      </c>
      <c r="G54" s="20">
        <f>J54/IF(YEAR(E54)=2018,VLOOKUP(DAY(E54),'UF 2018'!A$2:M$32,MONTH(E54)+1,),VLOOKUP(DAY(E54),'UF 2019'!A$2:M$32,MONTH(E54)+1,))</f>
        <v>837.23000069480702</v>
      </c>
      <c r="H54" s="21">
        <f t="shared" si="2"/>
        <v>19745506.722689077</v>
      </c>
      <c r="I54" s="21">
        <f t="shared" si="3"/>
        <v>3751646.2773109227</v>
      </c>
      <c r="J54" s="22">
        <v>23497153</v>
      </c>
      <c r="K54" s="23">
        <v>5743</v>
      </c>
      <c r="L54" s="24" t="s">
        <v>230</v>
      </c>
    </row>
    <row r="55" spans="2:12" ht="20.100000000000001">
      <c r="B55" s="51" t="s">
        <v>194</v>
      </c>
      <c r="C55" s="18" t="s">
        <v>9</v>
      </c>
      <c r="D55" s="29">
        <f t="shared" si="1"/>
        <v>2018</v>
      </c>
      <c r="E55" s="30">
        <v>43465</v>
      </c>
      <c r="F55" s="19" t="s">
        <v>231</v>
      </c>
      <c r="G55" s="20">
        <f>J55/IF(YEAR(E55)=2018,VLOOKUP(DAY(E55),'UF 2018'!A$2:M$32,MONTH(E55)+1,),VLOOKUP(DAY(E55),'UF 2019'!A$2:M$32,MONTH(E55)+1,))</f>
        <v>858.45999697451077</v>
      </c>
      <c r="H55" s="21">
        <f t="shared" si="2"/>
        <v>19885821.848739497</v>
      </c>
      <c r="I55" s="21">
        <f t="shared" si="3"/>
        <v>3778306.1512605026</v>
      </c>
      <c r="J55" s="22">
        <v>23664128</v>
      </c>
      <c r="K55" s="23">
        <v>5233</v>
      </c>
      <c r="L55" s="24" t="s">
        <v>231</v>
      </c>
    </row>
    <row r="56" spans="2:12" ht="20.100000000000001">
      <c r="B56" s="51" t="s">
        <v>194</v>
      </c>
      <c r="C56" s="18" t="s">
        <v>7</v>
      </c>
      <c r="D56" s="29">
        <f t="shared" si="1"/>
        <v>2019</v>
      </c>
      <c r="E56" s="30">
        <v>43705</v>
      </c>
      <c r="F56" s="19" t="s">
        <v>232</v>
      </c>
      <c r="G56" s="20">
        <f>J56/IF(YEAR(E56)=2018,VLOOKUP(DAY(E56),'UF 2018'!A$2:M$32,MONTH(E56)+1,),VLOOKUP(DAY(E56),'UF 2019'!A$2:M$32,MONTH(E56)+1,))</f>
        <v>1123.9999971415984</v>
      </c>
      <c r="H56" s="21">
        <f t="shared" si="2"/>
        <v>26435412.605042018</v>
      </c>
      <c r="I56" s="21">
        <f t="shared" si="3"/>
        <v>5022728.394957982</v>
      </c>
      <c r="J56" s="22">
        <v>31458141</v>
      </c>
      <c r="K56" s="23">
        <v>5693</v>
      </c>
      <c r="L56" s="24" t="s">
        <v>232</v>
      </c>
    </row>
    <row r="57" spans="2:12" ht="20.100000000000001">
      <c r="B57" s="51" t="s">
        <v>201</v>
      </c>
      <c r="C57" s="18" t="s">
        <v>11</v>
      </c>
      <c r="D57" s="29">
        <f t="shared" si="1"/>
        <v>2018</v>
      </c>
      <c r="E57" s="30">
        <v>43465</v>
      </c>
      <c r="F57" s="19" t="s">
        <v>233</v>
      </c>
      <c r="G57" s="20">
        <f>J57/IF(YEAR(E57)=2018,VLOOKUP(DAY(E57),'UF 2018'!A$2:M$32,MONTH(E57)+1,),VLOOKUP(DAY(E57),'UF 2019'!A$2:M$32,MONTH(E57)+1,))</f>
        <v>1882.277054276333</v>
      </c>
      <c r="H57" s="21">
        <f t="shared" si="2"/>
        <v>43602062.184873953</v>
      </c>
      <c r="I57" s="21">
        <f t="shared" si="3"/>
        <v>8284391.8151260465</v>
      </c>
      <c r="J57" s="22">
        <v>51886454</v>
      </c>
      <c r="K57" s="23">
        <v>158</v>
      </c>
      <c r="L57" s="24" t="s">
        <v>233</v>
      </c>
    </row>
    <row r="58" spans="2:12">
      <c r="B58" s="51"/>
      <c r="C58" s="25"/>
      <c r="D58" s="25"/>
      <c r="E58" s="26"/>
      <c r="F58" s="27"/>
      <c r="G58" s="20"/>
      <c r="H58" s="21"/>
      <c r="I58" s="21"/>
      <c r="J58" s="22"/>
      <c r="K58" s="28"/>
      <c r="L58" s="24"/>
    </row>
  </sheetData>
  <autoFilter ref="B17:L58" xr:uid="{7E417BEB-D8C1-4367-9D30-DAA2B31969D0}">
    <sortState xmlns:xlrd2="http://schemas.microsoft.com/office/spreadsheetml/2017/richdata2" ref="B18:L58">
      <sortCondition ref="J17:J58"/>
    </sortState>
  </autoFilter>
  <mergeCells count="13">
    <mergeCell ref="D3:G3"/>
    <mergeCell ref="D4:G4"/>
    <mergeCell ref="D5:G5"/>
    <mergeCell ref="D6:G6"/>
    <mergeCell ref="D7:G7"/>
    <mergeCell ref="D8:G8"/>
    <mergeCell ref="D15:G15"/>
    <mergeCell ref="D9:G9"/>
    <mergeCell ref="D10:G10"/>
    <mergeCell ref="D11:G11"/>
    <mergeCell ref="D12:G12"/>
    <mergeCell ref="D13:G13"/>
    <mergeCell ref="D14:G14"/>
  </mergeCells>
  <dataValidations count="1">
    <dataValidation type="list" allowBlank="1" showInputMessage="1" showErrorMessage="1" sqref="C18:C58 C10" xr:uid="{2436E228-F6B1-4D29-9816-6AE1E4886812}">
      <formula1>#REF!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51"/>
  <sheetViews>
    <sheetView showGridLines="0" zoomScale="85" zoomScaleNormal="85" workbookViewId="0">
      <pane xSplit="1" ySplit="1" topLeftCell="B2" activePane="bottomRight" state="frozen"/>
      <selection pane="bottomRight" activeCell="A59" sqref="A59"/>
      <selection pane="bottomLeft" activeCell="A2" sqref="A2"/>
      <selection pane="topRight" activeCell="B1" sqref="B1"/>
    </sheetView>
  </sheetViews>
  <sheetFormatPr defaultColWidth="11.42578125" defaultRowHeight="14.45"/>
  <cols>
    <col min="1" max="1" width="11.42578125" style="61"/>
    <col min="2" max="2" width="12.85546875" style="61" bestFit="1" customWidth="1"/>
    <col min="3" max="3" width="40.140625" style="61" bestFit="1" customWidth="1"/>
    <col min="4" max="4" width="57.42578125" style="61" bestFit="1" customWidth="1"/>
    <col min="5" max="7" width="11.42578125" style="61"/>
    <col min="8" max="8" width="18.42578125" style="61" customWidth="1"/>
    <col min="9" max="9" width="12.140625" style="92" bestFit="1" customWidth="1"/>
    <col min="10" max="16384" width="11.42578125" style="61"/>
  </cols>
  <sheetData>
    <row r="1" spans="1:9" ht="15" thickBot="1">
      <c r="A1" s="65" t="s">
        <v>234</v>
      </c>
      <c r="B1" s="66" t="s">
        <v>235</v>
      </c>
      <c r="C1" s="67" t="s">
        <v>236</v>
      </c>
      <c r="D1" s="67" t="s">
        <v>237</v>
      </c>
      <c r="E1" s="67" t="s">
        <v>238</v>
      </c>
      <c r="F1" s="67" t="s">
        <v>239</v>
      </c>
      <c r="G1" s="67" t="s">
        <v>240</v>
      </c>
      <c r="H1" s="68" t="s">
        <v>241</v>
      </c>
      <c r="I1" s="69" t="s">
        <v>242</v>
      </c>
    </row>
    <row r="2" spans="1:9">
      <c r="A2" s="70">
        <v>43452</v>
      </c>
      <c r="B2" s="71" t="s">
        <v>18</v>
      </c>
      <c r="C2" s="72" t="s">
        <v>243</v>
      </c>
      <c r="D2" s="73" t="s">
        <v>244</v>
      </c>
      <c r="E2" s="74" t="s">
        <v>245</v>
      </c>
      <c r="F2" s="74" t="s">
        <v>246</v>
      </c>
      <c r="G2" s="74">
        <v>4738</v>
      </c>
      <c r="H2" s="74">
        <v>956</v>
      </c>
      <c r="I2" s="87">
        <v>1945069</v>
      </c>
    </row>
    <row r="3" spans="1:9">
      <c r="A3" s="75">
        <v>43452</v>
      </c>
      <c r="B3" s="71" t="s">
        <v>18</v>
      </c>
      <c r="C3" s="76" t="s">
        <v>243</v>
      </c>
      <c r="D3" s="77" t="s">
        <v>247</v>
      </c>
      <c r="E3" s="71" t="s">
        <v>245</v>
      </c>
      <c r="F3" s="71" t="s">
        <v>246</v>
      </c>
      <c r="G3" s="71">
        <v>4739</v>
      </c>
      <c r="H3" s="71">
        <v>956</v>
      </c>
      <c r="I3" s="88">
        <v>4254973</v>
      </c>
    </row>
    <row r="4" spans="1:9">
      <c r="A4" s="75">
        <v>43452</v>
      </c>
      <c r="B4" s="71" t="s">
        <v>18</v>
      </c>
      <c r="C4" s="76" t="s">
        <v>243</v>
      </c>
      <c r="D4" s="77" t="s">
        <v>248</v>
      </c>
      <c r="E4" s="71" t="s">
        <v>245</v>
      </c>
      <c r="F4" s="71" t="s">
        <v>246</v>
      </c>
      <c r="G4" s="71">
        <v>4813</v>
      </c>
      <c r="H4" s="71">
        <v>956</v>
      </c>
      <c r="I4" s="88">
        <v>4268472</v>
      </c>
    </row>
    <row r="5" spans="1:9">
      <c r="A5" s="75">
        <v>43452</v>
      </c>
      <c r="B5" s="71" t="s">
        <v>18</v>
      </c>
      <c r="C5" s="76" t="s">
        <v>243</v>
      </c>
      <c r="D5" s="77" t="s">
        <v>249</v>
      </c>
      <c r="E5" s="71" t="s">
        <v>245</v>
      </c>
      <c r="F5" s="71" t="s">
        <v>246</v>
      </c>
      <c r="G5" s="71">
        <v>5005</v>
      </c>
      <c r="H5" s="71">
        <v>956</v>
      </c>
      <c r="I5" s="88">
        <v>4294954</v>
      </c>
    </row>
    <row r="6" spans="1:9">
      <c r="A6" s="75">
        <v>43452</v>
      </c>
      <c r="B6" s="71" t="s">
        <v>18</v>
      </c>
      <c r="C6" s="76" t="s">
        <v>243</v>
      </c>
      <c r="D6" s="77" t="s">
        <v>250</v>
      </c>
      <c r="E6" s="71" t="s">
        <v>245</v>
      </c>
      <c r="F6" s="71" t="s">
        <v>246</v>
      </c>
      <c r="G6" s="71">
        <v>5103</v>
      </c>
      <c r="H6" s="71">
        <v>956</v>
      </c>
      <c r="I6" s="88">
        <v>4317561</v>
      </c>
    </row>
    <row r="7" spans="1:9" s="82" customFormat="1">
      <c r="A7" s="78">
        <v>43465</v>
      </c>
      <c r="B7" s="79" t="s">
        <v>9</v>
      </c>
      <c r="C7" s="80" t="s">
        <v>243</v>
      </c>
      <c r="D7" s="81" t="s">
        <v>251</v>
      </c>
      <c r="E7" s="79" t="s">
        <v>245</v>
      </c>
      <c r="F7" s="79" t="s">
        <v>246</v>
      </c>
      <c r="G7" s="79">
        <v>5233</v>
      </c>
      <c r="H7" s="79">
        <v>1634</v>
      </c>
      <c r="I7" s="89">
        <v>23664128</v>
      </c>
    </row>
    <row r="8" spans="1:9">
      <c r="A8" s="75">
        <v>43465</v>
      </c>
      <c r="B8" s="71" t="s">
        <v>18</v>
      </c>
      <c r="C8" s="76" t="s">
        <v>243</v>
      </c>
      <c r="D8" s="77" t="s">
        <v>252</v>
      </c>
      <c r="E8" s="71" t="s">
        <v>245</v>
      </c>
      <c r="F8" s="71" t="s">
        <v>246</v>
      </c>
      <c r="G8" s="71">
        <v>4585</v>
      </c>
      <c r="H8" s="71" t="s">
        <v>253</v>
      </c>
      <c r="I8" s="88">
        <v>4229484</v>
      </c>
    </row>
    <row r="9" spans="1:9">
      <c r="A9" s="75">
        <v>43465</v>
      </c>
      <c r="B9" s="71" t="s">
        <v>18</v>
      </c>
      <c r="C9" s="76" t="s">
        <v>243</v>
      </c>
      <c r="D9" s="77" t="s">
        <v>254</v>
      </c>
      <c r="E9" s="71" t="s">
        <v>245</v>
      </c>
      <c r="F9" s="71" t="s">
        <v>246</v>
      </c>
      <c r="G9" s="71">
        <v>5221</v>
      </c>
      <c r="H9" s="71">
        <v>956</v>
      </c>
      <c r="I9" s="88">
        <v>4345418</v>
      </c>
    </row>
    <row r="10" spans="1:9">
      <c r="A10" s="75">
        <v>43465</v>
      </c>
      <c r="B10" s="71" t="s">
        <v>18</v>
      </c>
      <c r="C10" s="76" t="s">
        <v>243</v>
      </c>
      <c r="D10" s="77" t="s">
        <v>255</v>
      </c>
      <c r="E10" s="71" t="s">
        <v>245</v>
      </c>
      <c r="F10" s="71" t="s">
        <v>246</v>
      </c>
      <c r="G10" s="71">
        <v>5253</v>
      </c>
      <c r="H10" s="71">
        <v>956</v>
      </c>
      <c r="I10" s="88">
        <v>1986942</v>
      </c>
    </row>
    <row r="11" spans="1:9">
      <c r="A11" s="75">
        <v>43535</v>
      </c>
      <c r="B11" s="71" t="s">
        <v>8</v>
      </c>
      <c r="C11" s="76" t="s">
        <v>243</v>
      </c>
      <c r="D11" s="77" t="s">
        <v>256</v>
      </c>
      <c r="E11" s="71" t="s">
        <v>245</v>
      </c>
      <c r="F11" s="71" t="s">
        <v>246</v>
      </c>
      <c r="G11" s="71">
        <v>5359</v>
      </c>
      <c r="H11" s="71">
        <v>388</v>
      </c>
      <c r="I11" s="90">
        <v>3902883</v>
      </c>
    </row>
    <row r="12" spans="1:9">
      <c r="A12" s="75">
        <v>43585</v>
      </c>
      <c r="B12" s="71" t="s">
        <v>7</v>
      </c>
      <c r="C12" s="76" t="s">
        <v>243</v>
      </c>
      <c r="D12" s="77" t="s">
        <v>257</v>
      </c>
      <c r="E12" s="71" t="s">
        <v>245</v>
      </c>
      <c r="F12" s="71" t="s">
        <v>246</v>
      </c>
      <c r="G12" s="71">
        <v>5403</v>
      </c>
      <c r="H12" s="71">
        <v>345</v>
      </c>
      <c r="I12" s="88">
        <v>9261544</v>
      </c>
    </row>
    <row r="13" spans="1:9">
      <c r="A13" s="75">
        <v>43684</v>
      </c>
      <c r="B13" s="63" t="s">
        <v>17</v>
      </c>
      <c r="C13" s="77" t="s">
        <v>243</v>
      </c>
      <c r="D13" s="76" t="s">
        <v>258</v>
      </c>
      <c r="E13" s="71" t="s">
        <v>245</v>
      </c>
      <c r="F13" s="71" t="s">
        <v>246</v>
      </c>
      <c r="G13" s="71">
        <v>5664</v>
      </c>
      <c r="H13" s="71">
        <v>388</v>
      </c>
      <c r="I13" s="88">
        <v>3959043</v>
      </c>
    </row>
    <row r="14" spans="1:9">
      <c r="A14" s="75">
        <v>43704</v>
      </c>
      <c r="B14" s="63" t="s">
        <v>17</v>
      </c>
      <c r="C14" s="77" t="s">
        <v>243</v>
      </c>
      <c r="D14" s="77" t="s">
        <v>259</v>
      </c>
      <c r="E14" s="71" t="s">
        <v>245</v>
      </c>
      <c r="F14" s="71" t="s">
        <v>246</v>
      </c>
      <c r="G14" s="71">
        <v>5688</v>
      </c>
      <c r="H14" s="71">
        <v>388</v>
      </c>
      <c r="I14" s="88">
        <v>3510548</v>
      </c>
    </row>
    <row r="15" spans="1:9" s="82" customFormat="1">
      <c r="A15" s="78">
        <v>43704</v>
      </c>
      <c r="B15" s="83" t="s">
        <v>16</v>
      </c>
      <c r="C15" s="81" t="s">
        <v>243</v>
      </c>
      <c r="D15" s="81" t="s">
        <v>260</v>
      </c>
      <c r="E15" s="79" t="s">
        <v>245</v>
      </c>
      <c r="F15" s="79" t="s">
        <v>246</v>
      </c>
      <c r="G15" s="79">
        <v>5691</v>
      </c>
      <c r="H15" s="79">
        <v>390</v>
      </c>
      <c r="I15" s="89">
        <v>7808058</v>
      </c>
    </row>
    <row r="16" spans="1:9">
      <c r="A16" s="75">
        <v>43705</v>
      </c>
      <c r="B16" s="71" t="s">
        <v>7</v>
      </c>
      <c r="C16" s="77" t="s">
        <v>243</v>
      </c>
      <c r="D16" s="77" t="s">
        <v>261</v>
      </c>
      <c r="E16" s="71" t="s">
        <v>245</v>
      </c>
      <c r="F16" s="71" t="s">
        <v>246</v>
      </c>
      <c r="G16" s="71">
        <v>5693</v>
      </c>
      <c r="H16" s="71">
        <v>900</v>
      </c>
      <c r="I16" s="88">
        <v>31458141</v>
      </c>
    </row>
    <row r="17" spans="1:9">
      <c r="A17" s="75">
        <v>43749</v>
      </c>
      <c r="B17" s="63" t="s">
        <v>16</v>
      </c>
      <c r="C17" s="77" t="s">
        <v>243</v>
      </c>
      <c r="D17" s="77" t="s">
        <v>262</v>
      </c>
      <c r="E17" s="71" t="s">
        <v>245</v>
      </c>
      <c r="F17" s="71" t="s">
        <v>246</v>
      </c>
      <c r="G17" s="71">
        <v>5743</v>
      </c>
      <c r="H17" s="71">
        <v>390</v>
      </c>
      <c r="I17" s="88">
        <v>23497153</v>
      </c>
    </row>
    <row r="18" spans="1:9">
      <c r="A18" s="75">
        <v>43628</v>
      </c>
      <c r="B18" s="63" t="s">
        <v>17</v>
      </c>
      <c r="C18" s="77" t="s">
        <v>263</v>
      </c>
      <c r="D18" s="76" t="s">
        <v>264</v>
      </c>
      <c r="E18" s="71" t="s">
        <v>245</v>
      </c>
      <c r="F18" s="71" t="s">
        <v>246</v>
      </c>
      <c r="G18" s="71">
        <v>5534</v>
      </c>
      <c r="H18" s="71">
        <v>388</v>
      </c>
      <c r="I18" s="88">
        <v>3933530</v>
      </c>
    </row>
    <row r="19" spans="1:9">
      <c r="A19" s="75">
        <v>43646</v>
      </c>
      <c r="B19" s="71" t="s">
        <v>7</v>
      </c>
      <c r="C19" s="77" t="s">
        <v>263</v>
      </c>
      <c r="D19" s="76" t="s">
        <v>265</v>
      </c>
      <c r="E19" s="71" t="s">
        <v>245</v>
      </c>
      <c r="F19" s="71" t="s">
        <v>246</v>
      </c>
      <c r="G19" s="71">
        <v>5569</v>
      </c>
      <c r="H19" s="71">
        <v>345</v>
      </c>
      <c r="I19" s="88">
        <v>9365607</v>
      </c>
    </row>
    <row r="20" spans="1:9">
      <c r="A20" s="75">
        <v>43585</v>
      </c>
      <c r="B20" s="63" t="s">
        <v>17</v>
      </c>
      <c r="C20" s="76" t="s">
        <v>266</v>
      </c>
      <c r="D20" s="77" t="s">
        <v>267</v>
      </c>
      <c r="E20" s="71" t="s">
        <v>245</v>
      </c>
      <c r="F20" s="71" t="s">
        <v>246</v>
      </c>
      <c r="G20" s="71">
        <v>5454</v>
      </c>
      <c r="H20" s="71">
        <v>388</v>
      </c>
      <c r="I20" s="88">
        <v>3912585</v>
      </c>
    </row>
    <row r="21" spans="1:9">
      <c r="A21" s="75">
        <v>43405</v>
      </c>
      <c r="B21" s="71"/>
      <c r="C21" s="76" t="s">
        <v>268</v>
      </c>
      <c r="D21" s="77" t="s">
        <v>269</v>
      </c>
      <c r="E21" s="71" t="s">
        <v>245</v>
      </c>
      <c r="F21" s="71" t="s">
        <v>246</v>
      </c>
      <c r="G21" s="71">
        <v>103</v>
      </c>
      <c r="H21" s="71">
        <v>897</v>
      </c>
      <c r="I21" s="88">
        <v>2887059</v>
      </c>
    </row>
    <row r="22" spans="1:9">
      <c r="A22" s="75">
        <v>43405</v>
      </c>
      <c r="B22" s="71"/>
      <c r="C22" s="76" t="s">
        <v>268</v>
      </c>
      <c r="D22" s="77" t="s">
        <v>270</v>
      </c>
      <c r="E22" s="71" t="s">
        <v>245</v>
      </c>
      <c r="F22" s="71" t="s">
        <v>246</v>
      </c>
      <c r="G22" s="71">
        <v>104</v>
      </c>
      <c r="H22" s="71">
        <v>897</v>
      </c>
      <c r="I22" s="88">
        <v>2887059</v>
      </c>
    </row>
    <row r="23" spans="1:9">
      <c r="A23" s="75">
        <v>43405</v>
      </c>
      <c r="B23" s="71"/>
      <c r="C23" s="76" t="s">
        <v>268</v>
      </c>
      <c r="D23" s="77" t="s">
        <v>271</v>
      </c>
      <c r="E23" s="71" t="s">
        <v>245</v>
      </c>
      <c r="F23" s="71" t="s">
        <v>246</v>
      </c>
      <c r="G23" s="71">
        <v>105</v>
      </c>
      <c r="H23" s="71">
        <v>897</v>
      </c>
      <c r="I23" s="88">
        <v>4619294</v>
      </c>
    </row>
    <row r="24" spans="1:9" s="82" customFormat="1">
      <c r="A24" s="78">
        <v>43405</v>
      </c>
      <c r="B24" s="79"/>
      <c r="C24" s="80" t="s">
        <v>268</v>
      </c>
      <c r="D24" s="81" t="s">
        <v>272</v>
      </c>
      <c r="E24" s="79" t="s">
        <v>245</v>
      </c>
      <c r="F24" s="79" t="s">
        <v>246</v>
      </c>
      <c r="G24" s="79">
        <v>106</v>
      </c>
      <c r="H24" s="79">
        <v>897</v>
      </c>
      <c r="I24" s="89">
        <v>1154824</v>
      </c>
    </row>
    <row r="25" spans="1:9" s="82" customFormat="1">
      <c r="A25" s="78">
        <v>43557</v>
      </c>
      <c r="B25" s="79"/>
      <c r="C25" s="81" t="s">
        <v>273</v>
      </c>
      <c r="D25" s="81" t="s">
        <v>274</v>
      </c>
      <c r="E25" s="79" t="s">
        <v>245</v>
      </c>
      <c r="F25" s="79" t="s">
        <v>246</v>
      </c>
      <c r="G25" s="79">
        <v>179</v>
      </c>
      <c r="H25" s="79" t="s">
        <v>275</v>
      </c>
      <c r="I25" s="91">
        <v>6606049</v>
      </c>
    </row>
    <row r="26" spans="1:9" s="82" customFormat="1">
      <c r="A26" s="78">
        <v>43378</v>
      </c>
      <c r="B26" s="83"/>
      <c r="C26" s="81" t="s">
        <v>276</v>
      </c>
      <c r="D26" s="80" t="s">
        <v>277</v>
      </c>
      <c r="E26" s="79" t="s">
        <v>245</v>
      </c>
      <c r="F26" s="79" t="s">
        <v>246</v>
      </c>
      <c r="G26" s="79">
        <v>136</v>
      </c>
      <c r="H26" s="79" t="s">
        <v>275</v>
      </c>
      <c r="I26" s="89">
        <v>1456208</v>
      </c>
    </row>
    <row r="27" spans="1:9" s="82" customFormat="1">
      <c r="A27" s="78">
        <v>43517</v>
      </c>
      <c r="B27" s="79"/>
      <c r="C27" s="81" t="s">
        <v>276</v>
      </c>
      <c r="D27" s="81" t="s">
        <v>278</v>
      </c>
      <c r="E27" s="79" t="s">
        <v>245</v>
      </c>
      <c r="F27" s="79" t="s">
        <v>246</v>
      </c>
      <c r="G27" s="79">
        <v>148</v>
      </c>
      <c r="H27" s="79" t="s">
        <v>275</v>
      </c>
      <c r="I27" s="89">
        <v>1691448</v>
      </c>
    </row>
    <row r="28" spans="1:9" s="82" customFormat="1">
      <c r="A28" s="78">
        <v>43517</v>
      </c>
      <c r="B28" s="79"/>
      <c r="C28" s="81" t="s">
        <v>276</v>
      </c>
      <c r="D28" s="81" t="s">
        <v>279</v>
      </c>
      <c r="E28" s="79" t="s">
        <v>245</v>
      </c>
      <c r="F28" s="79" t="s">
        <v>246</v>
      </c>
      <c r="G28" s="79">
        <v>568</v>
      </c>
      <c r="H28" s="79" t="s">
        <v>280</v>
      </c>
      <c r="I28" s="89">
        <v>813991</v>
      </c>
    </row>
    <row r="29" spans="1:9" s="82" customFormat="1">
      <c r="A29" s="78">
        <v>43139</v>
      </c>
      <c r="B29" s="79" t="s">
        <v>13</v>
      </c>
      <c r="C29" s="81" t="s">
        <v>281</v>
      </c>
      <c r="D29" s="81" t="s">
        <v>282</v>
      </c>
      <c r="E29" s="79" t="s">
        <v>245</v>
      </c>
      <c r="F29" s="79" t="s">
        <v>246</v>
      </c>
      <c r="G29" s="79">
        <v>875</v>
      </c>
      <c r="H29" s="79">
        <v>796</v>
      </c>
      <c r="I29" s="89">
        <v>7238699</v>
      </c>
    </row>
    <row r="30" spans="1:9" s="82" customFormat="1">
      <c r="A30" s="78">
        <v>43551</v>
      </c>
      <c r="B30" s="79" t="s">
        <v>14</v>
      </c>
      <c r="C30" s="81" t="s">
        <v>281</v>
      </c>
      <c r="D30" s="81" t="s">
        <v>283</v>
      </c>
      <c r="E30" s="79" t="s">
        <v>245</v>
      </c>
      <c r="F30" s="79" t="s">
        <v>246</v>
      </c>
      <c r="G30" s="79">
        <v>1318</v>
      </c>
      <c r="H30" s="79">
        <v>334</v>
      </c>
      <c r="I30" s="89">
        <v>5645468</v>
      </c>
    </row>
    <row r="31" spans="1:9" s="82" customFormat="1">
      <c r="A31" s="78">
        <v>43622</v>
      </c>
      <c r="B31" s="79" t="s">
        <v>13</v>
      </c>
      <c r="C31" s="81" t="s">
        <v>281</v>
      </c>
      <c r="D31" s="81" t="s">
        <v>284</v>
      </c>
      <c r="E31" s="79" t="s">
        <v>245</v>
      </c>
      <c r="F31" s="79" t="s">
        <v>246</v>
      </c>
      <c r="G31" s="79">
        <v>1349</v>
      </c>
      <c r="H31" s="79">
        <v>598</v>
      </c>
      <c r="I31" s="89">
        <v>4991574</v>
      </c>
    </row>
    <row r="32" spans="1:9" s="82" customFormat="1">
      <c r="A32" s="78">
        <v>43622</v>
      </c>
      <c r="B32" s="79" t="s">
        <v>13</v>
      </c>
      <c r="C32" s="81" t="s">
        <v>281</v>
      </c>
      <c r="D32" s="81" t="s">
        <v>285</v>
      </c>
      <c r="E32" s="79" t="s">
        <v>245</v>
      </c>
      <c r="F32" s="79" t="s">
        <v>246</v>
      </c>
      <c r="G32" s="79">
        <v>1350</v>
      </c>
      <c r="H32" s="79">
        <v>598</v>
      </c>
      <c r="I32" s="89">
        <v>4991574</v>
      </c>
    </row>
    <row r="33" spans="1:9" s="82" customFormat="1">
      <c r="A33" s="78">
        <v>43623</v>
      </c>
      <c r="B33" s="79" t="s">
        <v>13</v>
      </c>
      <c r="C33" s="81" t="s">
        <v>281</v>
      </c>
      <c r="D33" s="81" t="s">
        <v>286</v>
      </c>
      <c r="E33" s="79" t="s">
        <v>245</v>
      </c>
      <c r="F33" s="79" t="s">
        <v>246</v>
      </c>
      <c r="G33" s="79">
        <v>1348</v>
      </c>
      <c r="H33" s="79">
        <v>598</v>
      </c>
      <c r="I33" s="89">
        <v>4991574</v>
      </c>
    </row>
    <row r="34" spans="1:9">
      <c r="A34" s="75">
        <v>43651</v>
      </c>
      <c r="B34" s="71" t="s">
        <v>7</v>
      </c>
      <c r="C34" s="76" t="s">
        <v>281</v>
      </c>
      <c r="D34" s="77" t="s">
        <v>287</v>
      </c>
      <c r="E34" s="71" t="s">
        <v>245</v>
      </c>
      <c r="F34" s="71" t="s">
        <v>246</v>
      </c>
      <c r="G34" s="71">
        <v>1363</v>
      </c>
      <c r="H34" s="71">
        <v>615</v>
      </c>
      <c r="I34" s="88">
        <v>2430008</v>
      </c>
    </row>
    <row r="35" spans="1:9">
      <c r="A35" s="75">
        <v>43651</v>
      </c>
      <c r="B35" s="71" t="s">
        <v>7</v>
      </c>
      <c r="C35" s="76" t="s">
        <v>281</v>
      </c>
      <c r="D35" s="77" t="s">
        <v>288</v>
      </c>
      <c r="E35" s="71" t="s">
        <v>245</v>
      </c>
      <c r="F35" s="71" t="s">
        <v>246</v>
      </c>
      <c r="G35" s="71">
        <v>1364</v>
      </c>
      <c r="H35" s="71">
        <v>615</v>
      </c>
      <c r="I35" s="88">
        <v>1201039</v>
      </c>
    </row>
    <row r="36" spans="1:9">
      <c r="A36" s="75">
        <v>43656</v>
      </c>
      <c r="B36" s="71" t="s">
        <v>13</v>
      </c>
      <c r="C36" s="76" t="s">
        <v>281</v>
      </c>
      <c r="D36" s="77" t="s">
        <v>289</v>
      </c>
      <c r="E36" s="71" t="s">
        <v>245</v>
      </c>
      <c r="F36" s="71" t="s">
        <v>246</v>
      </c>
      <c r="G36" s="71">
        <v>1361</v>
      </c>
      <c r="H36" s="71">
        <v>598</v>
      </c>
      <c r="I36" s="88">
        <v>16721356</v>
      </c>
    </row>
    <row r="37" spans="1:9">
      <c r="A37" s="75">
        <v>43665</v>
      </c>
      <c r="B37" s="71" t="s">
        <v>15</v>
      </c>
      <c r="C37" s="76" t="s">
        <v>281</v>
      </c>
      <c r="D37" s="77" t="s">
        <v>290</v>
      </c>
      <c r="E37" s="71" t="s">
        <v>245</v>
      </c>
      <c r="F37" s="71" t="s">
        <v>246</v>
      </c>
      <c r="G37" s="71">
        <v>1371</v>
      </c>
      <c r="H37" s="71">
        <v>609</v>
      </c>
      <c r="I37" s="88">
        <v>11404995</v>
      </c>
    </row>
    <row r="38" spans="1:9">
      <c r="A38" s="75">
        <v>43672</v>
      </c>
      <c r="B38" s="71" t="s">
        <v>15</v>
      </c>
      <c r="C38" s="77" t="s">
        <v>281</v>
      </c>
      <c r="D38" s="77" t="s">
        <v>291</v>
      </c>
      <c r="E38" s="71" t="s">
        <v>245</v>
      </c>
      <c r="F38" s="71" t="s">
        <v>246</v>
      </c>
      <c r="G38" s="71">
        <v>1375</v>
      </c>
      <c r="H38" s="71">
        <v>609</v>
      </c>
      <c r="I38" s="88">
        <v>11880204</v>
      </c>
    </row>
    <row r="39" spans="1:9">
      <c r="A39" s="75">
        <v>43690</v>
      </c>
      <c r="B39" s="63" t="s">
        <v>10</v>
      </c>
      <c r="C39" s="77" t="s">
        <v>281</v>
      </c>
      <c r="D39" s="76" t="s">
        <v>292</v>
      </c>
      <c r="E39" s="71" t="s">
        <v>245</v>
      </c>
      <c r="F39" s="71" t="s">
        <v>246</v>
      </c>
      <c r="G39" s="71">
        <v>1381</v>
      </c>
      <c r="H39" s="71">
        <v>422</v>
      </c>
      <c r="I39" s="88">
        <v>4815815</v>
      </c>
    </row>
    <row r="40" spans="1:9">
      <c r="A40" s="75">
        <v>43690</v>
      </c>
      <c r="B40" s="63" t="s">
        <v>12</v>
      </c>
      <c r="C40" s="77" t="s">
        <v>281</v>
      </c>
      <c r="D40" s="76" t="s">
        <v>293</v>
      </c>
      <c r="E40" s="71" t="s">
        <v>245</v>
      </c>
      <c r="F40" s="71" t="s">
        <v>246</v>
      </c>
      <c r="G40" s="71">
        <v>1382</v>
      </c>
      <c r="H40" s="71">
        <v>393</v>
      </c>
      <c r="I40" s="88">
        <v>3047202</v>
      </c>
    </row>
    <row r="41" spans="1:9">
      <c r="A41" s="75">
        <v>43738</v>
      </c>
      <c r="B41" s="63" t="s">
        <v>10</v>
      </c>
      <c r="C41" s="76" t="s">
        <v>281</v>
      </c>
      <c r="D41" s="76" t="s">
        <v>294</v>
      </c>
      <c r="E41" s="71" t="s">
        <v>245</v>
      </c>
      <c r="F41" s="71" t="s">
        <v>246</v>
      </c>
      <c r="G41" s="71">
        <v>1387</v>
      </c>
      <c r="H41" s="71"/>
      <c r="I41" s="88">
        <v>15907358</v>
      </c>
    </row>
    <row r="42" spans="1:9">
      <c r="A42" s="75">
        <v>43738</v>
      </c>
      <c r="B42" s="63" t="s">
        <v>12</v>
      </c>
      <c r="C42" s="76" t="s">
        <v>281</v>
      </c>
      <c r="D42" s="76" t="s">
        <v>295</v>
      </c>
      <c r="E42" s="71" t="s">
        <v>245</v>
      </c>
      <c r="F42" s="71" t="s">
        <v>246</v>
      </c>
      <c r="G42" s="71">
        <v>1388</v>
      </c>
      <c r="H42" s="71"/>
      <c r="I42" s="88">
        <v>10066921</v>
      </c>
    </row>
    <row r="43" spans="1:9">
      <c r="A43" s="75">
        <v>43745</v>
      </c>
      <c r="B43" s="63" t="s">
        <v>7</v>
      </c>
      <c r="C43" s="77" t="s">
        <v>281</v>
      </c>
      <c r="D43" s="76" t="s">
        <v>296</v>
      </c>
      <c r="E43" s="71" t="s">
        <v>245</v>
      </c>
      <c r="F43" s="71" t="s">
        <v>246</v>
      </c>
      <c r="G43" s="71">
        <v>1401</v>
      </c>
      <c r="H43" s="71">
        <v>615</v>
      </c>
      <c r="I43" s="88">
        <v>2582012</v>
      </c>
    </row>
    <row r="44" spans="1:9">
      <c r="A44" s="75">
        <v>43745</v>
      </c>
      <c r="B44" s="63" t="s">
        <v>7</v>
      </c>
      <c r="C44" s="77" t="s">
        <v>281</v>
      </c>
      <c r="D44" s="76" t="s">
        <v>297</v>
      </c>
      <c r="E44" s="71" t="s">
        <v>245</v>
      </c>
      <c r="F44" s="71" t="s">
        <v>246</v>
      </c>
      <c r="G44" s="71">
        <v>1402</v>
      </c>
      <c r="H44" s="71">
        <v>615</v>
      </c>
      <c r="I44" s="88">
        <v>2582012</v>
      </c>
    </row>
    <row r="45" spans="1:9">
      <c r="A45" s="75">
        <v>43745</v>
      </c>
      <c r="B45" s="63" t="s">
        <v>10</v>
      </c>
      <c r="C45" s="77" t="s">
        <v>281</v>
      </c>
      <c r="D45" s="76" t="s">
        <v>298</v>
      </c>
      <c r="E45" s="71" t="s">
        <v>245</v>
      </c>
      <c r="F45" s="71" t="s">
        <v>246</v>
      </c>
      <c r="G45" s="71">
        <v>1405</v>
      </c>
      <c r="H45" s="71">
        <v>422</v>
      </c>
      <c r="I45" s="88">
        <v>4830592</v>
      </c>
    </row>
    <row r="46" spans="1:9">
      <c r="A46" s="75">
        <v>43745</v>
      </c>
      <c r="B46" s="63" t="s">
        <v>12</v>
      </c>
      <c r="C46" s="77" t="s">
        <v>281</v>
      </c>
      <c r="D46" s="76" t="s">
        <v>299</v>
      </c>
      <c r="E46" s="71" t="s">
        <v>245</v>
      </c>
      <c r="F46" s="71" t="s">
        <v>246</v>
      </c>
      <c r="G46" s="71">
        <v>1406</v>
      </c>
      <c r="H46" s="71">
        <v>393</v>
      </c>
      <c r="I46" s="88">
        <v>3056552</v>
      </c>
    </row>
    <row r="47" spans="1:9">
      <c r="A47" s="75">
        <v>43585</v>
      </c>
      <c r="B47" s="63" t="s">
        <v>10</v>
      </c>
      <c r="C47" s="77" t="s">
        <v>300</v>
      </c>
      <c r="D47" s="76" t="s">
        <v>301</v>
      </c>
      <c r="E47" s="71" t="s">
        <v>245</v>
      </c>
      <c r="F47" s="71" t="s">
        <v>246</v>
      </c>
      <c r="G47" s="71">
        <v>1319</v>
      </c>
      <c r="H47" s="71">
        <v>422</v>
      </c>
      <c r="I47" s="88">
        <v>5873988</v>
      </c>
    </row>
    <row r="48" spans="1:9">
      <c r="A48" s="75">
        <v>43585</v>
      </c>
      <c r="B48" s="63" t="s">
        <v>12</v>
      </c>
      <c r="C48" s="77" t="s">
        <v>300</v>
      </c>
      <c r="D48" s="76" t="s">
        <v>302</v>
      </c>
      <c r="E48" s="71" t="s">
        <v>245</v>
      </c>
      <c r="F48" s="71" t="s">
        <v>246</v>
      </c>
      <c r="G48" s="71">
        <v>1320</v>
      </c>
      <c r="H48" s="71">
        <v>393</v>
      </c>
      <c r="I48" s="88">
        <v>3716691</v>
      </c>
    </row>
    <row r="49" spans="1:9" s="82" customFormat="1">
      <c r="A49" s="78">
        <v>43465</v>
      </c>
      <c r="B49" s="79" t="s">
        <v>11</v>
      </c>
      <c r="C49" s="81" t="s">
        <v>303</v>
      </c>
      <c r="D49" s="81" t="s">
        <v>304</v>
      </c>
      <c r="E49" s="79" t="s">
        <v>245</v>
      </c>
      <c r="F49" s="79" t="s">
        <v>246</v>
      </c>
      <c r="G49" s="79">
        <v>158</v>
      </c>
      <c r="H49" s="79" t="s">
        <v>275</v>
      </c>
      <c r="I49" s="89">
        <v>51886454</v>
      </c>
    </row>
    <row r="51" spans="1:9">
      <c r="I51" s="92">
        <f>SUM(I29:I49)+SUM(I2:I20)</f>
        <v>333778181</v>
      </c>
    </row>
  </sheetData>
  <autoFilter ref="A1:I49" xr:uid="{63618444-5605-42C1-951A-1CEFB1456AB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defaultColWidth="11.42578125" defaultRowHeight="14.45"/>
  <sheetData>
    <row r="1" spans="1:13">
      <c r="A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>
        <v>1</v>
      </c>
      <c r="B2" s="52">
        <v>26799.01</v>
      </c>
      <c r="C2" s="52">
        <v>26825.81</v>
      </c>
      <c r="D2" s="52">
        <v>26928.49</v>
      </c>
      <c r="E2" s="52">
        <v>26966.89</v>
      </c>
      <c r="F2" s="52">
        <v>27006.43</v>
      </c>
      <c r="G2" s="52">
        <v>27080.94</v>
      </c>
      <c r="H2" s="52">
        <v>27161.48</v>
      </c>
      <c r="I2" s="52">
        <v>27203.360000000001</v>
      </c>
      <c r="J2" s="52">
        <v>27291.08</v>
      </c>
      <c r="K2" s="52">
        <v>27359.27</v>
      </c>
      <c r="L2" s="52">
        <v>27434.76</v>
      </c>
      <c r="M2" s="52">
        <v>27536.46</v>
      </c>
    </row>
    <row r="3" spans="1:13">
      <c r="A3">
        <v>2</v>
      </c>
      <c r="B3" s="52">
        <v>26799.87</v>
      </c>
      <c r="C3" s="52">
        <v>26826.67</v>
      </c>
      <c r="D3" s="52">
        <v>26933.29</v>
      </c>
      <c r="E3" s="52">
        <v>26966.89</v>
      </c>
      <c r="F3" s="52">
        <v>27008.23</v>
      </c>
      <c r="G3" s="52">
        <v>27083.56</v>
      </c>
      <c r="H3" s="52">
        <v>27164.19</v>
      </c>
      <c r="I3" s="52">
        <v>27204.23</v>
      </c>
      <c r="J3" s="52">
        <v>27294.6</v>
      </c>
      <c r="K3" s="52">
        <v>27361.09</v>
      </c>
      <c r="L3" s="52">
        <v>27437.41</v>
      </c>
      <c r="M3" s="52">
        <v>27540.13</v>
      </c>
    </row>
    <row r="4" spans="1:13">
      <c r="A4">
        <v>3</v>
      </c>
      <c r="B4" s="52">
        <v>26800.73</v>
      </c>
      <c r="C4" s="52">
        <v>26827.54</v>
      </c>
      <c r="D4" s="52">
        <v>26938.09</v>
      </c>
      <c r="E4" s="52">
        <v>26966.89</v>
      </c>
      <c r="F4" s="52">
        <v>27010.03</v>
      </c>
      <c r="G4" s="52">
        <v>27086.17</v>
      </c>
      <c r="H4" s="52">
        <v>27166.91</v>
      </c>
      <c r="I4" s="52">
        <v>27205.11</v>
      </c>
      <c r="J4" s="52">
        <v>27298.11</v>
      </c>
      <c r="K4" s="52">
        <v>27362.91</v>
      </c>
      <c r="L4" s="52">
        <v>27440.06</v>
      </c>
      <c r="M4" s="52">
        <v>27543.79</v>
      </c>
    </row>
    <row r="5" spans="1:13">
      <c r="A5">
        <v>4</v>
      </c>
      <c r="B5" s="52">
        <v>26801.599999999999</v>
      </c>
      <c r="C5" s="52">
        <v>26828.400000000001</v>
      </c>
      <c r="D5" s="52">
        <v>26942.89</v>
      </c>
      <c r="E5" s="52">
        <v>26966.89</v>
      </c>
      <c r="F5" s="52">
        <v>27011.83</v>
      </c>
      <c r="G5" s="52">
        <v>27088.79</v>
      </c>
      <c r="H5" s="52">
        <v>27169.62</v>
      </c>
      <c r="I5" s="52">
        <v>27205.99</v>
      </c>
      <c r="J5" s="52">
        <v>27301.63</v>
      </c>
      <c r="K5" s="52">
        <v>27364.73</v>
      </c>
      <c r="L5" s="52">
        <v>27442.71</v>
      </c>
      <c r="M5" s="52">
        <v>27547.46</v>
      </c>
    </row>
    <row r="6" spans="1:13">
      <c r="A6">
        <v>5</v>
      </c>
      <c r="B6" s="52">
        <v>26802.46</v>
      </c>
      <c r="C6" s="52">
        <v>26829.27</v>
      </c>
      <c r="D6" s="52">
        <v>26947.69</v>
      </c>
      <c r="E6" s="52">
        <v>26966.89</v>
      </c>
      <c r="F6" s="52">
        <v>27013.63</v>
      </c>
      <c r="G6" s="52">
        <v>27091.41</v>
      </c>
      <c r="H6" s="52">
        <v>27172.33</v>
      </c>
      <c r="I6" s="52">
        <v>27206.86</v>
      </c>
      <c r="J6" s="52">
        <v>27305.14</v>
      </c>
      <c r="K6" s="52">
        <v>27366.560000000001</v>
      </c>
      <c r="L6" s="52">
        <v>27445.360000000001</v>
      </c>
      <c r="M6" s="52">
        <v>27551.13</v>
      </c>
    </row>
    <row r="7" spans="1:13">
      <c r="A7">
        <v>6</v>
      </c>
      <c r="B7" s="52">
        <v>26803.33</v>
      </c>
      <c r="C7" s="52">
        <v>26830.13</v>
      </c>
      <c r="D7" s="52">
        <v>26952.49</v>
      </c>
      <c r="E7" s="52">
        <v>26966.89</v>
      </c>
      <c r="F7" s="52">
        <v>27015.43</v>
      </c>
      <c r="G7" s="52">
        <v>27094.03</v>
      </c>
      <c r="H7" s="52">
        <v>27175.040000000001</v>
      </c>
      <c r="I7" s="52">
        <v>27207.74</v>
      </c>
      <c r="J7" s="52">
        <v>27308.66</v>
      </c>
      <c r="K7" s="52">
        <v>27368.38</v>
      </c>
      <c r="L7" s="52">
        <v>27448.01</v>
      </c>
      <c r="M7" s="52">
        <v>27554.79</v>
      </c>
    </row>
    <row r="8" spans="1:13">
      <c r="A8">
        <v>7</v>
      </c>
      <c r="B8" s="52">
        <v>26804.19</v>
      </c>
      <c r="C8" s="52">
        <v>26831</v>
      </c>
      <c r="D8" s="52">
        <v>26957.29</v>
      </c>
      <c r="E8" s="52">
        <v>26966.89</v>
      </c>
      <c r="F8" s="52">
        <v>27017.22</v>
      </c>
      <c r="G8" s="52">
        <v>27096.65</v>
      </c>
      <c r="H8" s="52">
        <v>27177.759999999998</v>
      </c>
      <c r="I8" s="52">
        <v>27208.62</v>
      </c>
      <c r="J8" s="52">
        <v>27312.18</v>
      </c>
      <c r="K8" s="52">
        <v>27370.2</v>
      </c>
      <c r="L8" s="52">
        <v>27450.67</v>
      </c>
      <c r="M8" s="52">
        <v>27558.46</v>
      </c>
    </row>
    <row r="9" spans="1:13">
      <c r="A9">
        <v>8</v>
      </c>
      <c r="B9" s="52">
        <v>26805.05</v>
      </c>
      <c r="C9" s="52">
        <v>26831.86</v>
      </c>
      <c r="D9" s="52">
        <v>26962.09</v>
      </c>
      <c r="E9" s="52">
        <v>26966.89</v>
      </c>
      <c r="F9" s="52">
        <v>27019.02</v>
      </c>
      <c r="G9" s="52">
        <v>27099.26</v>
      </c>
      <c r="H9" s="52">
        <v>27180.47</v>
      </c>
      <c r="I9" s="52">
        <v>27209.5</v>
      </c>
      <c r="J9" s="52">
        <v>27315.69</v>
      </c>
      <c r="K9" s="52">
        <v>27372.03</v>
      </c>
      <c r="L9" s="52">
        <v>27453.32</v>
      </c>
      <c r="M9" s="52">
        <v>27562.13</v>
      </c>
    </row>
    <row r="10" spans="1:13">
      <c r="A10">
        <v>9</v>
      </c>
      <c r="B10" s="52">
        <v>26805.919999999998</v>
      </c>
      <c r="C10" s="52">
        <v>26832.73</v>
      </c>
      <c r="D10" s="52">
        <v>26966.89</v>
      </c>
      <c r="E10" s="52">
        <v>26966.89</v>
      </c>
      <c r="F10" s="52">
        <v>27020.82</v>
      </c>
      <c r="G10" s="52">
        <v>27101.88</v>
      </c>
      <c r="H10" s="52">
        <v>27183.19</v>
      </c>
      <c r="I10" s="52">
        <v>27210.37</v>
      </c>
      <c r="J10" s="52">
        <v>27319.21</v>
      </c>
      <c r="K10" s="52">
        <v>27373.85</v>
      </c>
      <c r="L10" s="52">
        <v>27455.97</v>
      </c>
      <c r="M10" s="52">
        <v>27565.79</v>
      </c>
    </row>
    <row r="11" spans="1:13">
      <c r="A11">
        <v>10</v>
      </c>
      <c r="B11" s="52">
        <v>26806.78</v>
      </c>
      <c r="C11" s="52">
        <v>26837.51</v>
      </c>
      <c r="D11" s="52">
        <v>26966.89</v>
      </c>
      <c r="E11" s="52">
        <v>26968.69</v>
      </c>
      <c r="F11" s="52">
        <v>27023.43</v>
      </c>
      <c r="G11" s="52">
        <v>27104.59</v>
      </c>
      <c r="H11" s="52">
        <v>27184.07</v>
      </c>
      <c r="I11" s="52">
        <v>27213.87</v>
      </c>
      <c r="J11" s="52">
        <v>27321.03</v>
      </c>
      <c r="K11" s="52">
        <v>27376.5</v>
      </c>
      <c r="L11" s="52">
        <v>27459.62</v>
      </c>
      <c r="M11" s="52">
        <v>27565.79</v>
      </c>
    </row>
    <row r="12" spans="1:13">
      <c r="A12">
        <v>11</v>
      </c>
      <c r="B12" s="52">
        <v>26807.65</v>
      </c>
      <c r="C12" s="52">
        <v>26842.29</v>
      </c>
      <c r="D12" s="52">
        <v>26966.89</v>
      </c>
      <c r="E12" s="52">
        <v>26970.48</v>
      </c>
      <c r="F12" s="52">
        <v>27026.04</v>
      </c>
      <c r="G12" s="52">
        <v>27107.29</v>
      </c>
      <c r="H12" s="52">
        <v>27184.94</v>
      </c>
      <c r="I12" s="52">
        <v>27217.38</v>
      </c>
      <c r="J12" s="52">
        <v>27322.85</v>
      </c>
      <c r="K12" s="52">
        <v>27379.14</v>
      </c>
      <c r="L12" s="52">
        <v>27463.279999999999</v>
      </c>
      <c r="M12" s="52">
        <v>27565.79</v>
      </c>
    </row>
    <row r="13" spans="1:13">
      <c r="A13">
        <v>12</v>
      </c>
      <c r="B13" s="52">
        <v>26808.51</v>
      </c>
      <c r="C13" s="52">
        <v>26847.07</v>
      </c>
      <c r="D13" s="52">
        <v>26966.89</v>
      </c>
      <c r="E13" s="52">
        <v>26972.28</v>
      </c>
      <c r="F13" s="52">
        <v>27028.65</v>
      </c>
      <c r="G13" s="52">
        <v>27110</v>
      </c>
      <c r="H13" s="52">
        <v>27185.82</v>
      </c>
      <c r="I13" s="52">
        <v>27220.880000000001</v>
      </c>
      <c r="J13" s="52">
        <v>27324.67</v>
      </c>
      <c r="K13" s="52">
        <v>27381.79</v>
      </c>
      <c r="L13" s="52">
        <v>27466.93</v>
      </c>
      <c r="M13" s="52">
        <v>27565.79</v>
      </c>
    </row>
    <row r="14" spans="1:13">
      <c r="A14">
        <v>13</v>
      </c>
      <c r="B14" s="52">
        <v>26809.38</v>
      </c>
      <c r="C14" s="52">
        <v>26851.86</v>
      </c>
      <c r="D14" s="52">
        <v>26966.89</v>
      </c>
      <c r="E14" s="52">
        <v>26974.07</v>
      </c>
      <c r="F14" s="52">
        <v>27031.27</v>
      </c>
      <c r="G14" s="52">
        <v>27112.71</v>
      </c>
      <c r="H14" s="52">
        <v>27186.7</v>
      </c>
      <c r="I14" s="52">
        <v>27224.39</v>
      </c>
      <c r="J14" s="52">
        <v>27326.49</v>
      </c>
      <c r="K14" s="52">
        <v>27384.43</v>
      </c>
      <c r="L14" s="52">
        <v>27470.59</v>
      </c>
      <c r="M14" s="52">
        <v>27565.79</v>
      </c>
    </row>
    <row r="15" spans="1:13">
      <c r="A15">
        <v>14</v>
      </c>
      <c r="B15" s="52">
        <v>26810.240000000002</v>
      </c>
      <c r="C15" s="52">
        <v>26856.639999999999</v>
      </c>
      <c r="D15" s="52">
        <v>26966.89</v>
      </c>
      <c r="E15" s="52">
        <v>26975.87</v>
      </c>
      <c r="F15" s="52">
        <v>27033.88</v>
      </c>
      <c r="G15" s="52">
        <v>27115.41</v>
      </c>
      <c r="H15" s="52">
        <v>27187.57</v>
      </c>
      <c r="I15" s="52">
        <v>27227.9</v>
      </c>
      <c r="J15" s="52">
        <v>27328.31</v>
      </c>
      <c r="K15" s="52">
        <v>27387.08</v>
      </c>
      <c r="L15" s="52">
        <v>27474.240000000002</v>
      </c>
      <c r="M15" s="52">
        <v>27565.79</v>
      </c>
    </row>
    <row r="16" spans="1:13">
      <c r="A16">
        <v>15</v>
      </c>
      <c r="B16" s="52">
        <v>26811.11</v>
      </c>
      <c r="C16" s="52">
        <v>26861.42</v>
      </c>
      <c r="D16" s="52">
        <v>26966.89</v>
      </c>
      <c r="E16" s="52">
        <v>26977.67</v>
      </c>
      <c r="F16" s="52">
        <v>27036.49</v>
      </c>
      <c r="G16" s="52">
        <v>27118.12</v>
      </c>
      <c r="H16" s="52">
        <v>27188.45</v>
      </c>
      <c r="I16" s="52">
        <v>27231.4</v>
      </c>
      <c r="J16" s="52">
        <v>27330.13</v>
      </c>
      <c r="K16" s="52">
        <v>27389.73</v>
      </c>
      <c r="L16" s="52">
        <v>27477.9</v>
      </c>
      <c r="M16" s="52">
        <v>27565.79</v>
      </c>
    </row>
    <row r="17" spans="1:13">
      <c r="A17">
        <v>16</v>
      </c>
      <c r="B17" s="52">
        <v>26811.97</v>
      </c>
      <c r="C17" s="52">
        <v>26866.21</v>
      </c>
      <c r="D17" s="52">
        <v>26966.89</v>
      </c>
      <c r="E17" s="52">
        <v>26979.46</v>
      </c>
      <c r="F17" s="52">
        <v>27039.1</v>
      </c>
      <c r="G17" s="52">
        <v>27120.83</v>
      </c>
      <c r="H17" s="52">
        <v>27189.33</v>
      </c>
      <c r="I17" s="52">
        <v>27234.91</v>
      </c>
      <c r="J17" s="52">
        <v>27331.95</v>
      </c>
      <c r="K17" s="52">
        <v>27392.37</v>
      </c>
      <c r="L17" s="52">
        <v>27481.56</v>
      </c>
      <c r="M17" s="52">
        <v>27565.79</v>
      </c>
    </row>
    <row r="18" spans="1:13">
      <c r="A18">
        <v>17</v>
      </c>
      <c r="B18" s="52">
        <v>26812.84</v>
      </c>
      <c r="C18" s="52">
        <v>26870.99</v>
      </c>
      <c r="D18" s="52">
        <v>26966.89</v>
      </c>
      <c r="E18" s="52">
        <v>26981.26</v>
      </c>
      <c r="F18" s="52">
        <v>27041.72</v>
      </c>
      <c r="G18" s="52">
        <v>27123.54</v>
      </c>
      <c r="H18" s="52">
        <v>27190.2</v>
      </c>
      <c r="I18" s="52">
        <v>27238.42</v>
      </c>
      <c r="J18" s="52">
        <v>27333.77</v>
      </c>
      <c r="K18" s="52">
        <v>27395.02</v>
      </c>
      <c r="L18" s="52">
        <v>27485.21</v>
      </c>
      <c r="M18" s="52">
        <v>27565.79</v>
      </c>
    </row>
    <row r="19" spans="1:13">
      <c r="A19">
        <v>18</v>
      </c>
      <c r="B19" s="52">
        <v>26813.7</v>
      </c>
      <c r="C19" s="52">
        <v>26875.78</v>
      </c>
      <c r="D19" s="52">
        <v>26966.89</v>
      </c>
      <c r="E19" s="52">
        <v>26983.06</v>
      </c>
      <c r="F19" s="52">
        <v>27044.33</v>
      </c>
      <c r="G19" s="52">
        <v>27126.25</v>
      </c>
      <c r="H19" s="52">
        <v>27191.08</v>
      </c>
      <c r="I19" s="52">
        <v>27241.919999999998</v>
      </c>
      <c r="J19" s="52">
        <v>27335.59</v>
      </c>
      <c r="K19" s="52">
        <v>27397.67</v>
      </c>
      <c r="L19" s="52">
        <v>27488.87</v>
      </c>
      <c r="M19" s="52">
        <v>27565.79</v>
      </c>
    </row>
    <row r="20" spans="1:13">
      <c r="A20">
        <v>19</v>
      </c>
      <c r="B20" s="52">
        <v>26814.560000000001</v>
      </c>
      <c r="C20" s="52">
        <v>26880.57</v>
      </c>
      <c r="D20" s="52">
        <v>26966.89</v>
      </c>
      <c r="E20" s="52">
        <v>26984.86</v>
      </c>
      <c r="F20" s="52">
        <v>27046.94</v>
      </c>
      <c r="G20" s="52">
        <v>27128.95</v>
      </c>
      <c r="H20" s="52">
        <v>27191.96</v>
      </c>
      <c r="I20" s="52">
        <v>27245.43</v>
      </c>
      <c r="J20" s="52">
        <v>27337.41</v>
      </c>
      <c r="K20" s="52">
        <v>27400.31</v>
      </c>
      <c r="L20" s="52">
        <v>27492.53</v>
      </c>
      <c r="M20" s="52">
        <v>27565.79</v>
      </c>
    </row>
    <row r="21" spans="1:13">
      <c r="A21">
        <v>20</v>
      </c>
      <c r="B21" s="52">
        <v>26815.43</v>
      </c>
      <c r="C21" s="52">
        <v>26885.360000000001</v>
      </c>
      <c r="D21" s="52">
        <v>26966.89</v>
      </c>
      <c r="E21" s="52">
        <v>26986.65</v>
      </c>
      <c r="F21" s="52">
        <v>27049.56</v>
      </c>
      <c r="G21" s="52">
        <v>27131.66</v>
      </c>
      <c r="H21" s="52">
        <v>27192.83</v>
      </c>
      <c r="I21" s="52">
        <v>27248.94</v>
      </c>
      <c r="J21" s="52">
        <v>27339.23</v>
      </c>
      <c r="K21" s="52">
        <v>27402.959999999999</v>
      </c>
      <c r="L21" s="52">
        <v>27496.19</v>
      </c>
      <c r="M21" s="52">
        <v>27565.79</v>
      </c>
    </row>
    <row r="22" spans="1:13">
      <c r="A22">
        <v>21</v>
      </c>
      <c r="B22" s="52">
        <v>26816.29</v>
      </c>
      <c r="C22" s="52">
        <v>26890.15</v>
      </c>
      <c r="D22" s="52">
        <v>26966.89</v>
      </c>
      <c r="E22" s="52">
        <v>26988.45</v>
      </c>
      <c r="F22" s="52">
        <v>27052.17</v>
      </c>
      <c r="G22" s="52">
        <v>27134.37</v>
      </c>
      <c r="H22" s="52">
        <v>27193.71</v>
      </c>
      <c r="I22" s="52">
        <v>27252.45</v>
      </c>
      <c r="J22" s="52">
        <v>27341.05</v>
      </c>
      <c r="K22" s="52">
        <v>27405.61</v>
      </c>
      <c r="L22" s="52">
        <v>27499.85</v>
      </c>
      <c r="M22" s="52">
        <v>27565.79</v>
      </c>
    </row>
    <row r="23" spans="1:13">
      <c r="A23">
        <v>22</v>
      </c>
      <c r="B23" s="52">
        <v>26817.16</v>
      </c>
      <c r="C23" s="52">
        <v>26894.94</v>
      </c>
      <c r="D23" s="52">
        <v>26966.89</v>
      </c>
      <c r="E23" s="52">
        <v>26990.25</v>
      </c>
      <c r="F23" s="52">
        <v>27054.78</v>
      </c>
      <c r="G23" s="52">
        <v>27137.08</v>
      </c>
      <c r="H23" s="52">
        <v>27194.59</v>
      </c>
      <c r="I23" s="52">
        <v>27255.96</v>
      </c>
      <c r="J23" s="52">
        <v>27342.87</v>
      </c>
      <c r="K23" s="52">
        <v>27408.26</v>
      </c>
      <c r="L23" s="52">
        <v>27503.51</v>
      </c>
      <c r="M23" s="52">
        <v>27565.79</v>
      </c>
    </row>
    <row r="24" spans="1:13">
      <c r="A24">
        <v>23</v>
      </c>
      <c r="B24" s="52">
        <v>26818.02</v>
      </c>
      <c r="C24" s="52">
        <v>26899.73</v>
      </c>
      <c r="D24" s="52">
        <v>26966.89</v>
      </c>
      <c r="E24" s="52">
        <v>26992.05</v>
      </c>
      <c r="F24" s="52">
        <v>27057.4</v>
      </c>
      <c r="G24" s="52">
        <v>27139.79</v>
      </c>
      <c r="H24" s="52">
        <v>27195.46</v>
      </c>
      <c r="I24" s="52">
        <v>27259.47</v>
      </c>
      <c r="J24" s="52">
        <v>27344.69</v>
      </c>
      <c r="K24" s="52">
        <v>27410.91</v>
      </c>
      <c r="L24" s="52">
        <v>27507.17</v>
      </c>
      <c r="M24" s="52">
        <v>27565.79</v>
      </c>
    </row>
    <row r="25" spans="1:13">
      <c r="A25">
        <v>24</v>
      </c>
      <c r="B25" s="52">
        <v>26818.89</v>
      </c>
      <c r="C25" s="52">
        <v>26904.52</v>
      </c>
      <c r="D25" s="52">
        <v>26966.89</v>
      </c>
      <c r="E25" s="52">
        <v>26993.84</v>
      </c>
      <c r="F25" s="52">
        <v>27060.01</v>
      </c>
      <c r="G25" s="52">
        <v>27142.5</v>
      </c>
      <c r="H25" s="52">
        <v>27196.34</v>
      </c>
      <c r="I25" s="52">
        <v>27262.98</v>
      </c>
      <c r="J25" s="52">
        <v>27346.52</v>
      </c>
      <c r="K25" s="52">
        <v>27413.56</v>
      </c>
      <c r="L25" s="52">
        <v>27510.83</v>
      </c>
      <c r="M25" s="52">
        <v>27565.79</v>
      </c>
    </row>
    <row r="26" spans="1:13">
      <c r="A26">
        <v>25</v>
      </c>
      <c r="B26" s="52">
        <v>26819.75</v>
      </c>
      <c r="C26" s="52">
        <v>26909.31</v>
      </c>
      <c r="D26" s="52">
        <v>26966.89</v>
      </c>
      <c r="E26" s="52">
        <v>26995.64</v>
      </c>
      <c r="F26" s="52">
        <v>27062.63</v>
      </c>
      <c r="G26" s="52">
        <v>27145.21</v>
      </c>
      <c r="H26" s="52">
        <v>27197.22</v>
      </c>
      <c r="I26" s="52">
        <v>27266.49</v>
      </c>
      <c r="J26" s="52">
        <v>27348.34</v>
      </c>
      <c r="K26" s="52">
        <v>27416.2</v>
      </c>
      <c r="L26" s="52">
        <v>27514.49</v>
      </c>
      <c r="M26" s="52">
        <v>27565.79</v>
      </c>
    </row>
    <row r="27" spans="1:13">
      <c r="A27">
        <v>26</v>
      </c>
      <c r="B27" s="52">
        <v>26820.62</v>
      </c>
      <c r="C27" s="52">
        <v>26914.11</v>
      </c>
      <c r="D27" s="52">
        <v>26966.89</v>
      </c>
      <c r="E27" s="52">
        <v>26997.439999999999</v>
      </c>
      <c r="F27" s="52">
        <v>27065.24</v>
      </c>
      <c r="G27" s="52">
        <v>27147.919999999998</v>
      </c>
      <c r="H27" s="52">
        <v>27198.09</v>
      </c>
      <c r="I27" s="52">
        <v>27270</v>
      </c>
      <c r="J27" s="52">
        <v>27350.16</v>
      </c>
      <c r="K27" s="52">
        <v>27418.85</v>
      </c>
      <c r="L27" s="52">
        <v>27518.15</v>
      </c>
      <c r="M27" s="52">
        <v>27565.79</v>
      </c>
    </row>
    <row r="28" spans="1:13">
      <c r="A28">
        <v>27</v>
      </c>
      <c r="B28" s="52">
        <v>26821.48</v>
      </c>
      <c r="C28" s="52">
        <v>26918.9</v>
      </c>
      <c r="D28" s="52">
        <v>26966.89</v>
      </c>
      <c r="E28" s="52">
        <v>26999.24</v>
      </c>
      <c r="F28" s="52">
        <v>27067.86</v>
      </c>
      <c r="G28" s="52">
        <v>27150.63</v>
      </c>
      <c r="H28" s="52">
        <v>27198.97</v>
      </c>
      <c r="I28" s="52">
        <v>27273.52</v>
      </c>
      <c r="J28" s="52">
        <v>27351.98</v>
      </c>
      <c r="K28" s="52">
        <v>27421.5</v>
      </c>
      <c r="L28" s="52">
        <v>27521.81</v>
      </c>
      <c r="M28" s="52">
        <v>27565.79</v>
      </c>
    </row>
    <row r="29" spans="1:13">
      <c r="A29">
        <v>28</v>
      </c>
      <c r="B29" s="52">
        <v>26822.35</v>
      </c>
      <c r="C29" s="52">
        <v>26923.7</v>
      </c>
      <c r="D29" s="52">
        <v>26966.89</v>
      </c>
      <c r="E29" s="52">
        <v>27001.040000000001</v>
      </c>
      <c r="F29" s="52">
        <v>27070.47</v>
      </c>
      <c r="G29" s="52">
        <v>27153.35</v>
      </c>
      <c r="H29" s="52">
        <v>27199.85</v>
      </c>
      <c r="I29" s="52">
        <v>27277.03</v>
      </c>
      <c r="J29" s="52">
        <v>27353.8</v>
      </c>
      <c r="K29" s="52">
        <v>27424.15</v>
      </c>
      <c r="L29" s="52">
        <v>27525.47</v>
      </c>
      <c r="M29" s="52">
        <v>27565.79</v>
      </c>
    </row>
    <row r="30" spans="1:13">
      <c r="A30">
        <v>29</v>
      </c>
      <c r="B30" s="52">
        <v>26823.21</v>
      </c>
      <c r="D30" s="52">
        <v>26966.89</v>
      </c>
      <c r="E30" s="52">
        <v>27002.83</v>
      </c>
      <c r="F30" s="52">
        <v>27073.09</v>
      </c>
      <c r="G30" s="52">
        <v>27156.06</v>
      </c>
      <c r="H30" s="52">
        <v>27200.720000000001</v>
      </c>
      <c r="I30" s="52">
        <v>27280.54</v>
      </c>
      <c r="J30" s="52">
        <v>27355.62</v>
      </c>
      <c r="K30" s="52">
        <v>27426.799999999999</v>
      </c>
      <c r="L30" s="52">
        <v>27529.14</v>
      </c>
      <c r="M30" s="52">
        <v>27565.79</v>
      </c>
    </row>
    <row r="31" spans="1:13">
      <c r="A31">
        <v>30</v>
      </c>
      <c r="B31" s="52">
        <v>26824.080000000002</v>
      </c>
      <c r="D31" s="52">
        <v>26966.89</v>
      </c>
      <c r="E31" s="52">
        <v>27004.63</v>
      </c>
      <c r="F31" s="52">
        <v>27075.71</v>
      </c>
      <c r="G31" s="52">
        <v>27158.77</v>
      </c>
      <c r="H31" s="52">
        <v>27201.599999999999</v>
      </c>
      <c r="I31" s="52">
        <v>27284.05</v>
      </c>
      <c r="J31" s="52">
        <v>27357.45</v>
      </c>
      <c r="K31" s="52">
        <v>27429.45</v>
      </c>
      <c r="L31" s="52">
        <v>27532.799999999999</v>
      </c>
      <c r="M31" s="52">
        <v>27565.79</v>
      </c>
    </row>
    <row r="32" spans="1:13">
      <c r="A32">
        <v>31</v>
      </c>
      <c r="B32" s="52">
        <v>26824.94</v>
      </c>
      <c r="D32" s="52">
        <v>26966.89</v>
      </c>
      <c r="F32" s="52">
        <v>27078.32</v>
      </c>
      <c r="H32" s="52">
        <v>27202.48</v>
      </c>
      <c r="I32" s="52">
        <v>27287.57</v>
      </c>
      <c r="K32" s="52">
        <v>27432.1</v>
      </c>
      <c r="M32" s="52">
        <v>27565.79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defaultColWidth="11.42578125" defaultRowHeight="14.45"/>
  <sheetData>
    <row r="1" spans="1:13">
      <c r="A1" t="s">
        <v>317</v>
      </c>
      <c r="B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>
        <v>1</v>
      </c>
      <c r="B2" s="52">
        <v>27565.79</v>
      </c>
      <c r="C2" s="52">
        <v>27545.34</v>
      </c>
      <c r="D2" s="52">
        <v>27557.89</v>
      </c>
      <c r="E2" s="52">
        <v>27565.759999999998</v>
      </c>
      <c r="F2" s="52">
        <v>27666.77</v>
      </c>
      <c r="G2" s="52">
        <v>27765.23</v>
      </c>
      <c r="H2" s="52">
        <v>27908.86</v>
      </c>
      <c r="I2" s="52">
        <v>27953.42</v>
      </c>
      <c r="J2" s="52">
        <v>27994.89</v>
      </c>
      <c r="K2" s="52">
        <v>28050.400000000001</v>
      </c>
      <c r="L2" s="52">
        <v>28065.35</v>
      </c>
      <c r="M2" s="52">
        <v>28229.83</v>
      </c>
    </row>
    <row r="3" spans="1:13">
      <c r="A3">
        <v>2</v>
      </c>
      <c r="B3" s="52">
        <v>27565.79</v>
      </c>
      <c r="C3" s="52">
        <v>27544.45</v>
      </c>
      <c r="D3" s="52">
        <v>27558.87</v>
      </c>
      <c r="E3" s="52">
        <v>27565.759999999998</v>
      </c>
      <c r="F3" s="52">
        <v>27671.37</v>
      </c>
      <c r="G3" s="52">
        <v>27767.91</v>
      </c>
      <c r="H3" s="52">
        <v>27914.43</v>
      </c>
      <c r="I3" s="52">
        <v>27953.42</v>
      </c>
      <c r="J3" s="52">
        <v>27996.69</v>
      </c>
      <c r="K3" s="52">
        <v>28052.27</v>
      </c>
      <c r="L3" s="52">
        <v>28065.35</v>
      </c>
      <c r="M3" s="52">
        <v>28237.32</v>
      </c>
    </row>
    <row r="4" spans="1:13">
      <c r="A4">
        <v>3</v>
      </c>
      <c r="B4" s="52">
        <v>27565.79</v>
      </c>
      <c r="C4" s="52">
        <v>27543.56</v>
      </c>
      <c r="D4" s="52">
        <v>27559.85</v>
      </c>
      <c r="E4" s="52">
        <v>27565.759999999998</v>
      </c>
      <c r="F4" s="52">
        <v>27675.97</v>
      </c>
      <c r="G4" s="52">
        <v>27770.6</v>
      </c>
      <c r="H4" s="52">
        <v>27920</v>
      </c>
      <c r="I4" s="52">
        <v>27953.42</v>
      </c>
      <c r="J4" s="52">
        <v>27998.5</v>
      </c>
      <c r="K4" s="52">
        <v>28054.14</v>
      </c>
      <c r="L4" s="52">
        <v>28065.35</v>
      </c>
      <c r="M4" s="52">
        <v>28244.83</v>
      </c>
    </row>
    <row r="5" spans="1:13">
      <c r="A5">
        <v>4</v>
      </c>
      <c r="B5" s="52">
        <v>27565.79</v>
      </c>
      <c r="C5" s="52">
        <v>27542.67</v>
      </c>
      <c r="D5" s="52">
        <v>27560.84</v>
      </c>
      <c r="E5" s="52">
        <v>27565.759999999998</v>
      </c>
      <c r="F5" s="52">
        <v>27680.57</v>
      </c>
      <c r="G5" s="52">
        <v>27773.279999999999</v>
      </c>
      <c r="H5" s="52">
        <v>27925.56</v>
      </c>
      <c r="I5" s="52">
        <v>27953.42</v>
      </c>
      <c r="J5" s="52">
        <v>28000.3</v>
      </c>
      <c r="K5" s="52">
        <v>28056</v>
      </c>
      <c r="L5" s="52">
        <v>28065.35</v>
      </c>
      <c r="M5" s="52">
        <v>28252.33</v>
      </c>
    </row>
    <row r="6" spans="1:13">
      <c r="A6">
        <v>5</v>
      </c>
      <c r="B6" s="52">
        <v>27565.79</v>
      </c>
      <c r="C6" s="52">
        <v>27541.78</v>
      </c>
      <c r="D6" s="52">
        <v>27561.82</v>
      </c>
      <c r="E6" s="52">
        <v>27565.759999999998</v>
      </c>
      <c r="F6" s="52">
        <v>27685.17</v>
      </c>
      <c r="G6" s="52">
        <v>27775.96</v>
      </c>
      <c r="H6" s="52">
        <v>27931.13</v>
      </c>
      <c r="I6" s="52">
        <v>27953.42</v>
      </c>
      <c r="J6" s="52">
        <v>28002.11</v>
      </c>
      <c r="K6" s="52">
        <v>28057.87</v>
      </c>
      <c r="L6" s="52">
        <v>28065.35</v>
      </c>
      <c r="M6" s="52">
        <v>28259.83</v>
      </c>
    </row>
    <row r="7" spans="1:13">
      <c r="A7">
        <v>6</v>
      </c>
      <c r="B7" s="52">
        <v>27565.79</v>
      </c>
      <c r="C7" s="52">
        <v>27540.89</v>
      </c>
      <c r="D7" s="52">
        <v>27562.81</v>
      </c>
      <c r="E7" s="52">
        <v>27565.759999999998</v>
      </c>
      <c r="F7" s="52">
        <v>27689.77</v>
      </c>
      <c r="G7" s="52">
        <v>27778.65</v>
      </c>
      <c r="H7" s="52">
        <v>27936.7</v>
      </c>
      <c r="I7" s="52">
        <v>27953.42</v>
      </c>
      <c r="J7" s="52">
        <v>28003.91</v>
      </c>
      <c r="K7" s="52">
        <v>28059.74</v>
      </c>
      <c r="L7" s="52">
        <v>28065.35</v>
      </c>
      <c r="M7" s="52">
        <v>28267.34</v>
      </c>
    </row>
    <row r="8" spans="1:13">
      <c r="A8">
        <v>7</v>
      </c>
      <c r="B8" s="52">
        <v>27565.79</v>
      </c>
      <c r="C8" s="52">
        <v>27540</v>
      </c>
      <c r="D8" s="52">
        <v>27563.79</v>
      </c>
      <c r="E8" s="52">
        <v>27565.759999999998</v>
      </c>
      <c r="F8" s="52">
        <v>27694.38</v>
      </c>
      <c r="G8" s="52">
        <v>27781.33</v>
      </c>
      <c r="H8" s="52">
        <v>27942.27</v>
      </c>
      <c r="I8" s="52">
        <v>27953.42</v>
      </c>
      <c r="J8" s="52">
        <v>28005.72</v>
      </c>
      <c r="K8" s="52">
        <v>28061.61</v>
      </c>
      <c r="L8" s="52">
        <v>28065.35</v>
      </c>
      <c r="M8" s="52">
        <v>28274.85</v>
      </c>
    </row>
    <row r="9" spans="1:13">
      <c r="A9">
        <v>8</v>
      </c>
      <c r="B9" s="52">
        <v>27565.79</v>
      </c>
      <c r="C9" s="52">
        <v>27539.11</v>
      </c>
      <c r="D9" s="52">
        <v>27564.77</v>
      </c>
      <c r="E9" s="52">
        <v>27565.759999999998</v>
      </c>
      <c r="F9" s="52">
        <v>27698.98</v>
      </c>
      <c r="G9" s="52">
        <v>27784.02</v>
      </c>
      <c r="H9" s="52">
        <v>27947.85</v>
      </c>
      <c r="I9" s="52">
        <v>27953.42</v>
      </c>
      <c r="J9" s="52">
        <v>28007.52</v>
      </c>
      <c r="K9" s="52">
        <v>28063.48</v>
      </c>
      <c r="L9" s="52">
        <v>28065.35</v>
      </c>
      <c r="M9" s="52">
        <v>28282.36</v>
      </c>
    </row>
    <row r="10" spans="1:13">
      <c r="A10">
        <v>9</v>
      </c>
      <c r="B10" s="52">
        <v>27565.79</v>
      </c>
      <c r="C10" s="52">
        <v>27538.22</v>
      </c>
      <c r="D10" s="52">
        <v>27565.759999999998</v>
      </c>
      <c r="E10" s="52">
        <v>27565.759999999998</v>
      </c>
      <c r="F10" s="52">
        <v>27703.59</v>
      </c>
      <c r="G10" s="52">
        <v>27786.7</v>
      </c>
      <c r="H10" s="52">
        <v>27953.42</v>
      </c>
      <c r="I10" s="52">
        <v>27953.42</v>
      </c>
      <c r="J10" s="52">
        <v>28009.33</v>
      </c>
      <c r="K10" s="52">
        <v>28065.35</v>
      </c>
      <c r="L10" s="52">
        <v>28065.35</v>
      </c>
      <c r="M10" s="52">
        <v>28289.87</v>
      </c>
    </row>
    <row r="11" spans="1:13">
      <c r="A11">
        <v>10</v>
      </c>
      <c r="B11" s="52">
        <v>27564.9</v>
      </c>
      <c r="C11" s="52">
        <v>27539.200000000001</v>
      </c>
      <c r="D11" s="52">
        <v>27565.759999999998</v>
      </c>
      <c r="E11" s="52">
        <v>27570.34</v>
      </c>
      <c r="F11" s="52">
        <v>27706.27</v>
      </c>
      <c r="G11" s="52">
        <v>27792.240000000002</v>
      </c>
      <c r="H11" s="52">
        <v>27953.42</v>
      </c>
      <c r="I11" s="52">
        <v>27955.22</v>
      </c>
      <c r="J11" s="52">
        <v>28011.200000000001</v>
      </c>
      <c r="K11" s="52">
        <v>28065.35</v>
      </c>
      <c r="L11" s="52">
        <v>28072.81</v>
      </c>
      <c r="M11" s="52">
        <v>28290.78</v>
      </c>
    </row>
    <row r="12" spans="1:13">
      <c r="A12">
        <v>11</v>
      </c>
      <c r="B12" s="52">
        <v>27564.01</v>
      </c>
      <c r="C12" s="52">
        <v>27540.19</v>
      </c>
      <c r="D12" s="52">
        <v>27565.759999999998</v>
      </c>
      <c r="E12" s="52">
        <v>27574.93</v>
      </c>
      <c r="F12" s="52">
        <v>27708.94</v>
      </c>
      <c r="G12" s="52">
        <v>27797.78</v>
      </c>
      <c r="H12" s="52">
        <v>27953.42</v>
      </c>
      <c r="I12" s="52">
        <v>27957.02</v>
      </c>
      <c r="J12" s="52">
        <v>28013.06</v>
      </c>
      <c r="K12" s="52">
        <v>28065.35</v>
      </c>
      <c r="L12" s="52">
        <v>28080.26</v>
      </c>
      <c r="M12" s="52">
        <v>28291.69</v>
      </c>
    </row>
    <row r="13" spans="1:13">
      <c r="A13">
        <v>12</v>
      </c>
      <c r="B13" s="52">
        <v>27563.119999999999</v>
      </c>
      <c r="C13" s="52">
        <v>27541.17</v>
      </c>
      <c r="D13" s="52">
        <v>27565.759999999998</v>
      </c>
      <c r="E13" s="52">
        <v>27579.51</v>
      </c>
      <c r="F13" s="52">
        <v>27711.62</v>
      </c>
      <c r="G13" s="52">
        <v>27803.33</v>
      </c>
      <c r="H13" s="52">
        <v>27953.42</v>
      </c>
      <c r="I13" s="52">
        <v>27958.83</v>
      </c>
      <c r="J13" s="52">
        <v>28014.93</v>
      </c>
      <c r="K13" s="52">
        <v>28065.35</v>
      </c>
      <c r="L13" s="52">
        <v>28087.72</v>
      </c>
      <c r="M13" s="52">
        <v>28292.61</v>
      </c>
    </row>
    <row r="14" spans="1:13">
      <c r="A14">
        <v>13</v>
      </c>
      <c r="B14" s="52">
        <v>27562.23</v>
      </c>
      <c r="C14" s="52">
        <v>27542.15</v>
      </c>
      <c r="D14" s="52">
        <v>27565.759999999998</v>
      </c>
      <c r="E14" s="52">
        <v>27584.1</v>
      </c>
      <c r="F14" s="52">
        <v>27714.3</v>
      </c>
      <c r="G14" s="52">
        <v>27808.87</v>
      </c>
      <c r="H14" s="52">
        <v>27953.42</v>
      </c>
      <c r="I14" s="52">
        <v>27960.63</v>
      </c>
      <c r="J14" s="52">
        <v>28016.79</v>
      </c>
      <c r="K14" s="52">
        <v>28065.35</v>
      </c>
      <c r="L14" s="52">
        <v>28095.18</v>
      </c>
      <c r="M14" s="52">
        <v>28293.52</v>
      </c>
    </row>
    <row r="15" spans="1:13">
      <c r="A15">
        <v>14</v>
      </c>
      <c r="B15" s="52">
        <v>27561.34</v>
      </c>
      <c r="C15" s="52">
        <v>27543.14</v>
      </c>
      <c r="D15" s="52">
        <v>27565.759999999998</v>
      </c>
      <c r="E15" s="52">
        <v>27588.68</v>
      </c>
      <c r="F15" s="52">
        <v>27716.98</v>
      </c>
      <c r="G15" s="52">
        <v>27814.42</v>
      </c>
      <c r="H15" s="52">
        <v>27953.42</v>
      </c>
      <c r="I15" s="52">
        <v>27962.43</v>
      </c>
      <c r="J15" s="52">
        <v>28018.66</v>
      </c>
      <c r="K15" s="52">
        <v>28065.35</v>
      </c>
      <c r="L15" s="52">
        <v>28102.65</v>
      </c>
      <c r="M15" s="52">
        <v>28294.43</v>
      </c>
    </row>
    <row r="16" spans="1:13">
      <c r="A16">
        <v>15</v>
      </c>
      <c r="B16" s="52">
        <v>27560.45</v>
      </c>
      <c r="C16" s="52">
        <v>27544.12</v>
      </c>
      <c r="D16" s="52">
        <v>27565.759999999998</v>
      </c>
      <c r="E16" s="52">
        <v>27593.27</v>
      </c>
      <c r="F16" s="52">
        <v>27719.66</v>
      </c>
      <c r="G16" s="52">
        <v>27819.96</v>
      </c>
      <c r="H16" s="52">
        <v>27953.42</v>
      </c>
      <c r="I16" s="52">
        <v>27964.23</v>
      </c>
      <c r="J16" s="52">
        <v>28020.52</v>
      </c>
      <c r="K16" s="52">
        <v>28065.35</v>
      </c>
      <c r="L16" s="52">
        <v>28110.11</v>
      </c>
      <c r="M16" s="52">
        <v>28295.34</v>
      </c>
    </row>
    <row r="17" spans="1:13">
      <c r="A17">
        <v>16</v>
      </c>
      <c r="B17" s="52">
        <v>27559.56</v>
      </c>
      <c r="C17" s="52">
        <v>27545.1</v>
      </c>
      <c r="D17" s="52">
        <v>27565.759999999998</v>
      </c>
      <c r="E17" s="52">
        <v>27597.86</v>
      </c>
      <c r="F17" s="52">
        <v>27722.34</v>
      </c>
      <c r="G17" s="52">
        <v>27825.51</v>
      </c>
      <c r="H17" s="52">
        <v>27953.42</v>
      </c>
      <c r="I17" s="52">
        <v>27966.03</v>
      </c>
      <c r="J17" s="52">
        <v>28022.39</v>
      </c>
      <c r="K17" s="52">
        <v>28065.35</v>
      </c>
      <c r="L17" s="52">
        <v>28117.58</v>
      </c>
      <c r="M17" s="52">
        <v>28296.26</v>
      </c>
    </row>
    <row r="18" spans="1:13">
      <c r="A18">
        <v>17</v>
      </c>
      <c r="B18" s="52">
        <v>27558.67</v>
      </c>
      <c r="C18" s="52">
        <v>27546.09</v>
      </c>
      <c r="D18" s="52">
        <v>27565.759999999998</v>
      </c>
      <c r="E18" s="52">
        <v>27602.45</v>
      </c>
      <c r="F18" s="52">
        <v>27725.01</v>
      </c>
      <c r="G18" s="52">
        <v>27831.06</v>
      </c>
      <c r="H18" s="52">
        <v>27953.42</v>
      </c>
      <c r="I18" s="52">
        <v>27967.84</v>
      </c>
      <c r="J18" s="52">
        <v>28024.26</v>
      </c>
      <c r="K18" s="52">
        <v>28065.35</v>
      </c>
      <c r="L18" s="52">
        <v>28125.05</v>
      </c>
      <c r="M18" s="52">
        <v>28297.17</v>
      </c>
    </row>
    <row r="19" spans="1:13">
      <c r="A19">
        <v>18</v>
      </c>
      <c r="B19" s="52">
        <v>27557.78</v>
      </c>
      <c r="C19" s="52">
        <v>27547.07</v>
      </c>
      <c r="D19" s="52">
        <v>27565.759999999998</v>
      </c>
      <c r="E19" s="52">
        <v>27607.040000000001</v>
      </c>
      <c r="F19" s="52">
        <v>27727.69</v>
      </c>
      <c r="G19" s="52">
        <v>27836.61</v>
      </c>
      <c r="H19" s="52">
        <v>27953.42</v>
      </c>
      <c r="I19" s="52">
        <v>27969.64</v>
      </c>
      <c r="J19" s="52">
        <v>28026.12</v>
      </c>
      <c r="K19" s="52">
        <v>28065.35</v>
      </c>
      <c r="L19" s="52">
        <v>28132.52</v>
      </c>
      <c r="M19" s="52">
        <v>28298.080000000002</v>
      </c>
    </row>
    <row r="20" spans="1:13">
      <c r="A20">
        <v>19</v>
      </c>
      <c r="B20" s="52">
        <v>27556.89</v>
      </c>
      <c r="C20" s="52">
        <v>27548.05</v>
      </c>
      <c r="D20" s="52">
        <v>27565.759999999998</v>
      </c>
      <c r="E20" s="52">
        <v>27611.63</v>
      </c>
      <c r="F20" s="52">
        <v>27730.37</v>
      </c>
      <c r="G20" s="52">
        <v>27842.16</v>
      </c>
      <c r="H20" s="52">
        <v>27953.42</v>
      </c>
      <c r="I20" s="52">
        <v>27971.439999999999</v>
      </c>
      <c r="J20" s="52">
        <v>28027.99</v>
      </c>
      <c r="K20" s="52">
        <v>28065.35</v>
      </c>
      <c r="L20" s="52">
        <v>28139.99</v>
      </c>
      <c r="M20" s="52">
        <v>28298.99</v>
      </c>
    </row>
    <row r="21" spans="1:13">
      <c r="A21">
        <v>20</v>
      </c>
      <c r="B21" s="52">
        <v>27556.01</v>
      </c>
      <c r="C21" s="52">
        <v>27549.040000000001</v>
      </c>
      <c r="D21" s="52">
        <v>27565.759999999998</v>
      </c>
      <c r="E21" s="52">
        <v>27616.22</v>
      </c>
      <c r="F21" s="52">
        <v>27733.05</v>
      </c>
      <c r="G21" s="52">
        <v>27847.71</v>
      </c>
      <c r="H21" s="52">
        <v>27953.42</v>
      </c>
      <c r="I21" s="52">
        <v>27973.25</v>
      </c>
      <c r="J21" s="52">
        <v>28029.86</v>
      </c>
      <c r="K21" s="52">
        <v>28065.35</v>
      </c>
      <c r="L21" s="52">
        <v>28147.47</v>
      </c>
      <c r="M21" s="52">
        <v>28299.91</v>
      </c>
    </row>
    <row r="22" spans="1:13">
      <c r="A22">
        <v>21</v>
      </c>
      <c r="B22" s="52">
        <v>27555.119999999999</v>
      </c>
      <c r="C22" s="52">
        <v>27550.02</v>
      </c>
      <c r="D22" s="52">
        <v>27565.759999999998</v>
      </c>
      <c r="E22" s="52">
        <v>27620.81</v>
      </c>
      <c r="F22" s="52">
        <v>27735.73</v>
      </c>
      <c r="G22" s="52">
        <v>27853.27</v>
      </c>
      <c r="H22" s="52">
        <v>27953.42</v>
      </c>
      <c r="I22" s="52">
        <v>27975.05</v>
      </c>
      <c r="J22" s="52">
        <v>28031.72</v>
      </c>
      <c r="K22" s="52">
        <v>28065.35</v>
      </c>
      <c r="L22" s="52">
        <v>28154.94</v>
      </c>
      <c r="M22" s="52">
        <v>28300.82</v>
      </c>
    </row>
    <row r="23" spans="1:13">
      <c r="A23">
        <v>22</v>
      </c>
      <c r="B23" s="52">
        <v>27554.23</v>
      </c>
      <c r="C23" s="52">
        <v>27551</v>
      </c>
      <c r="D23" s="52">
        <v>27565.759999999998</v>
      </c>
      <c r="E23" s="52">
        <v>27625.4</v>
      </c>
      <c r="F23" s="52">
        <v>27738.41</v>
      </c>
      <c r="G23" s="52">
        <v>27858.82</v>
      </c>
      <c r="H23" s="52">
        <v>27953.42</v>
      </c>
      <c r="I23" s="52">
        <v>27976.85</v>
      </c>
      <c r="J23" s="52">
        <v>28033.59</v>
      </c>
      <c r="K23" s="52">
        <v>28065.35</v>
      </c>
      <c r="L23" s="52">
        <v>28162.42</v>
      </c>
      <c r="M23" s="52">
        <v>28301.73</v>
      </c>
    </row>
    <row r="24" spans="1:13">
      <c r="A24">
        <v>23</v>
      </c>
      <c r="B24" s="52">
        <v>27553.34</v>
      </c>
      <c r="C24" s="52">
        <v>27551.99</v>
      </c>
      <c r="D24" s="52">
        <v>27565.759999999998</v>
      </c>
      <c r="E24" s="52">
        <v>27629.99</v>
      </c>
      <c r="F24" s="52">
        <v>27741.09</v>
      </c>
      <c r="G24" s="52">
        <v>27864.38</v>
      </c>
      <c r="H24" s="52">
        <v>27953.42</v>
      </c>
      <c r="I24" s="52">
        <v>27978.65</v>
      </c>
      <c r="J24" s="52">
        <v>28035.46</v>
      </c>
      <c r="K24" s="52">
        <v>28065.35</v>
      </c>
      <c r="L24" s="52">
        <v>28169.9</v>
      </c>
      <c r="M24" s="52">
        <v>28302.639999999999</v>
      </c>
    </row>
    <row r="25" spans="1:13">
      <c r="A25">
        <v>24</v>
      </c>
      <c r="B25" s="52">
        <v>27552.45</v>
      </c>
      <c r="C25" s="52">
        <v>27552.97</v>
      </c>
      <c r="D25" s="52">
        <v>27565.759999999998</v>
      </c>
      <c r="E25" s="52">
        <v>27634.59</v>
      </c>
      <c r="F25" s="52">
        <v>27743.77</v>
      </c>
      <c r="G25" s="52">
        <v>27869.94</v>
      </c>
      <c r="H25" s="52">
        <v>27953.42</v>
      </c>
      <c r="I25" s="52">
        <v>27980.46</v>
      </c>
      <c r="J25" s="52">
        <v>28037.33</v>
      </c>
      <c r="K25" s="52">
        <v>28065.35</v>
      </c>
      <c r="L25" s="52">
        <v>28177.39</v>
      </c>
      <c r="M25" s="52">
        <v>28303.56</v>
      </c>
    </row>
    <row r="26" spans="1:13">
      <c r="A26">
        <v>25</v>
      </c>
      <c r="B26" s="52">
        <v>27551.56</v>
      </c>
      <c r="C26" s="52">
        <v>27553.95</v>
      </c>
      <c r="D26" s="52">
        <v>27565.759999999998</v>
      </c>
      <c r="E26" s="52">
        <v>27639.18</v>
      </c>
      <c r="F26" s="52">
        <v>27746.45</v>
      </c>
      <c r="G26" s="52">
        <v>27875.49</v>
      </c>
      <c r="H26" s="52">
        <v>27953.42</v>
      </c>
      <c r="I26" s="52">
        <v>27982.26</v>
      </c>
      <c r="J26" s="52">
        <v>28039.19</v>
      </c>
      <c r="K26" s="52">
        <v>28065.35</v>
      </c>
      <c r="L26" s="52">
        <v>28184.87</v>
      </c>
      <c r="M26" s="52">
        <v>28304.47</v>
      </c>
    </row>
    <row r="27" spans="1:13">
      <c r="A27">
        <v>26</v>
      </c>
      <c r="B27" s="52">
        <v>27550.67</v>
      </c>
      <c r="C27" s="52">
        <v>27554.94</v>
      </c>
      <c r="D27" s="52">
        <v>27565.759999999998</v>
      </c>
      <c r="E27" s="52">
        <v>27643.78</v>
      </c>
      <c r="F27" s="52">
        <v>27749.14</v>
      </c>
      <c r="G27" s="52">
        <v>27881.05</v>
      </c>
      <c r="H27" s="52">
        <v>27953.42</v>
      </c>
      <c r="I27" s="52">
        <v>27984.06</v>
      </c>
      <c r="J27" s="52">
        <v>28041.06</v>
      </c>
      <c r="K27" s="52">
        <v>28065.35</v>
      </c>
      <c r="L27" s="52">
        <v>28192.36</v>
      </c>
      <c r="M27" s="52">
        <v>28305.38</v>
      </c>
    </row>
    <row r="28" spans="1:13">
      <c r="A28">
        <v>27</v>
      </c>
      <c r="B28" s="52">
        <v>27549.78</v>
      </c>
      <c r="C28" s="52">
        <v>27555.919999999998</v>
      </c>
      <c r="D28" s="52">
        <v>27565.759999999998</v>
      </c>
      <c r="E28" s="52">
        <v>27648.37</v>
      </c>
      <c r="F28" s="52">
        <v>27751.82</v>
      </c>
      <c r="G28" s="52">
        <v>27886.61</v>
      </c>
      <c r="H28" s="52">
        <v>27953.42</v>
      </c>
      <c r="I28" s="52">
        <v>27985.87</v>
      </c>
      <c r="J28" s="52">
        <v>28042.93</v>
      </c>
      <c r="K28" s="52">
        <v>28065.35</v>
      </c>
      <c r="L28" s="52">
        <v>28199.85</v>
      </c>
      <c r="M28" s="52">
        <v>28306.29</v>
      </c>
    </row>
    <row r="29" spans="1:13">
      <c r="A29">
        <v>28</v>
      </c>
      <c r="B29" s="52">
        <v>27548.89</v>
      </c>
      <c r="C29" s="52">
        <v>27556.9</v>
      </c>
      <c r="D29" s="52">
        <v>27565.759999999998</v>
      </c>
      <c r="E29" s="52">
        <v>27652.97</v>
      </c>
      <c r="F29" s="52">
        <v>27754.5</v>
      </c>
      <c r="G29" s="52">
        <v>27892.17</v>
      </c>
      <c r="H29" s="52">
        <v>27953.42</v>
      </c>
      <c r="I29" s="52">
        <v>27987.67</v>
      </c>
      <c r="J29" s="52">
        <v>28044.799999999999</v>
      </c>
      <c r="K29" s="52">
        <v>28065.35</v>
      </c>
      <c r="L29" s="52">
        <v>28207.34</v>
      </c>
      <c r="M29" s="52">
        <v>28307.21</v>
      </c>
    </row>
    <row r="30" spans="1:13">
      <c r="A30">
        <v>29</v>
      </c>
      <c r="B30" s="52">
        <v>27548</v>
      </c>
      <c r="D30" s="52">
        <v>27565.759999999998</v>
      </c>
      <c r="E30" s="52">
        <v>27657.57</v>
      </c>
      <c r="F30" s="52">
        <v>27757.18</v>
      </c>
      <c r="G30" s="52">
        <v>27897.74</v>
      </c>
      <c r="H30" s="52">
        <v>27953.42</v>
      </c>
      <c r="I30" s="52">
        <v>27989.48</v>
      </c>
      <c r="J30" s="52">
        <v>28046.66</v>
      </c>
      <c r="K30" s="52">
        <v>28065.35</v>
      </c>
      <c r="L30" s="52">
        <v>28214.83</v>
      </c>
      <c r="M30" s="52">
        <v>28308.12</v>
      </c>
    </row>
    <row r="31" spans="1:13">
      <c r="A31">
        <v>30</v>
      </c>
      <c r="B31" s="52">
        <v>27547.11</v>
      </c>
      <c r="D31" s="52">
        <v>27565.759999999998</v>
      </c>
      <c r="E31" s="52">
        <v>27662.17</v>
      </c>
      <c r="F31" s="52">
        <v>27759.86</v>
      </c>
      <c r="G31" s="52">
        <v>27903.3</v>
      </c>
      <c r="H31" s="52">
        <v>27953.42</v>
      </c>
      <c r="I31" s="52">
        <v>27991.279999999999</v>
      </c>
      <c r="J31" s="52">
        <v>28048.53</v>
      </c>
      <c r="K31" s="52">
        <v>28065.35</v>
      </c>
      <c r="L31" s="52">
        <v>28222.33</v>
      </c>
      <c r="M31" s="52">
        <v>28309.03</v>
      </c>
    </row>
    <row r="32" spans="1:13">
      <c r="A32">
        <v>31</v>
      </c>
      <c r="B32" s="52">
        <v>27546.22</v>
      </c>
      <c r="D32" s="52">
        <v>27565.759999999998</v>
      </c>
      <c r="F32" s="52">
        <v>27762.55</v>
      </c>
      <c r="H32" s="52">
        <v>27953.42</v>
      </c>
      <c r="I32" s="52">
        <v>27993.08</v>
      </c>
      <c r="K32" s="52">
        <v>28065.35</v>
      </c>
      <c r="M32" s="52">
        <v>28309.94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Castillo Merlez</dc:creator>
  <cp:keywords/>
  <dc:description/>
  <cp:lastModifiedBy>Diego Américo Huarapil Hidalgo</cp:lastModifiedBy>
  <cp:revision/>
  <dcterms:created xsi:type="dcterms:W3CDTF">2020-01-14T18:52:40Z</dcterms:created>
  <dcterms:modified xsi:type="dcterms:W3CDTF">2020-11-26T19:42:55Z</dcterms:modified>
  <cp:category/>
  <cp:contentStatus/>
</cp:coreProperties>
</file>