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Balance ERNC\"/>
    </mc:Choice>
  </mc:AlternateContent>
  <xr:revisionPtr revIDLastSave="0" documentId="13_ncr:1_{E36D8D67-E77F-449F-BA8C-B15417C39019}" xr6:coauthVersionLast="36" xr6:coauthVersionMax="36" xr10:uidLastSave="{00000000-0000-0000-0000-000000000000}"/>
  <bookViews>
    <workbookView xWindow="0" yWindow="0" windowWidth="28800" windowHeight="12795" tabRatio="783" activeTab="7" xr2:uid="{00000000-000D-0000-FFFF-FFFF00000000}"/>
  </bookViews>
  <sheets>
    <sheet name="Terminología" sheetId="5" r:id="rId1"/>
    <sheet name="Retiros" sheetId="13" r:id="rId2"/>
    <sheet name="Obligación" sheetId="14" r:id="rId3"/>
    <sheet name="Inyección reconocida" sheetId="15" r:id="rId4"/>
    <sheet name="Hoja1" sheetId="11" state="hidden" r:id="rId5"/>
    <sheet name="Traspasos" sheetId="18" state="hidden" r:id="rId6"/>
    <sheet name="Inyección_Clientes_Residencial" sheetId="17" r:id="rId7"/>
    <sheet name="Balance Preliminar anual" sheetId="16" r:id="rId8"/>
    <sheet name="Balance Definitivo anual" sheetId="19" state="hidden" r:id="rId9"/>
  </sheets>
  <definedNames>
    <definedName name="_xlnm._FilterDatabase" localSheetId="8" hidden="1">'Balance Definitivo anual'!$B$4:$K$248</definedName>
    <definedName name="_xlnm._FilterDatabase" localSheetId="7" hidden="1">'Balance Preliminar anual'!$B$4:$K$308</definedName>
    <definedName name="_xlnm._FilterDatabase" localSheetId="4" hidden="1">Hoja1!$D$2:$G$216</definedName>
    <definedName name="_xlnm._FilterDatabase" localSheetId="2" hidden="1">Obligación!$B$6:$P$181</definedName>
    <definedName name="_xlnm._FilterDatabase" localSheetId="1" hidden="1">Retiros!$B$6:$P$180</definedName>
    <definedName name="_xlnm._FilterDatabase" localSheetId="5" hidden="1">Traspasos!$B$7:$D$73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08" i="16" l="1"/>
  <c r="I308" i="16"/>
  <c r="N308" i="19"/>
  <c r="I308" i="19"/>
  <c r="H308" i="19"/>
  <c r="L306" i="19"/>
  <c r="C306" i="19"/>
  <c r="L305" i="19"/>
  <c r="E305" i="19"/>
  <c r="D305" i="19"/>
  <c r="C305" i="19"/>
  <c r="L304" i="19"/>
  <c r="E304" i="19"/>
  <c r="D304" i="19"/>
  <c r="C304" i="19"/>
  <c r="L303" i="19"/>
  <c r="E303" i="19"/>
  <c r="D303" i="19"/>
  <c r="C303" i="19"/>
  <c r="L302" i="19"/>
  <c r="E302" i="19"/>
  <c r="D302" i="19"/>
  <c r="C302" i="19"/>
  <c r="L301" i="19"/>
  <c r="C301" i="19"/>
  <c r="L300" i="19"/>
  <c r="E300" i="19"/>
  <c r="D300" i="19"/>
  <c r="C300" i="19"/>
  <c r="L299" i="19"/>
  <c r="C299" i="19"/>
  <c r="L298" i="19"/>
  <c r="C298" i="19"/>
  <c r="L297" i="19"/>
  <c r="C297" i="19"/>
  <c r="L296" i="19"/>
  <c r="F296" i="19"/>
  <c r="C296" i="19"/>
  <c r="L295" i="19"/>
  <c r="E295" i="19"/>
  <c r="D295" i="19"/>
  <c r="C295" i="19"/>
  <c r="L294" i="19"/>
  <c r="C294" i="19"/>
  <c r="L293" i="19"/>
  <c r="C293" i="19"/>
  <c r="L292" i="19"/>
  <c r="C292" i="19"/>
  <c r="L291" i="19"/>
  <c r="E291" i="19"/>
  <c r="D291" i="19"/>
  <c r="C291" i="19"/>
  <c r="L290" i="19"/>
  <c r="F290" i="19"/>
  <c r="C290" i="19"/>
  <c r="L289" i="19"/>
  <c r="F289" i="19"/>
  <c r="C289" i="19"/>
  <c r="L288" i="19"/>
  <c r="E288" i="19"/>
  <c r="D288" i="19"/>
  <c r="C288" i="19"/>
  <c r="L287" i="19"/>
  <c r="C287" i="19"/>
  <c r="L286" i="19"/>
  <c r="C286" i="19"/>
  <c r="L285" i="19"/>
  <c r="C285" i="19"/>
  <c r="L284" i="19"/>
  <c r="C284" i="19"/>
  <c r="L283" i="19"/>
  <c r="C283" i="19"/>
  <c r="L282" i="19"/>
  <c r="E282" i="19"/>
  <c r="D282" i="19"/>
  <c r="C282" i="19"/>
  <c r="L281" i="19"/>
  <c r="E281" i="19"/>
  <c r="D281" i="19"/>
  <c r="C281" i="19"/>
  <c r="L280" i="19"/>
  <c r="E280" i="19"/>
  <c r="D280" i="19"/>
  <c r="C280" i="19"/>
  <c r="L279" i="19"/>
  <c r="C279" i="19"/>
  <c r="L278" i="19"/>
  <c r="C278" i="19"/>
  <c r="L277" i="19"/>
  <c r="C277" i="19"/>
  <c r="L276" i="19"/>
  <c r="C276" i="19"/>
  <c r="L275" i="19"/>
  <c r="C275" i="19"/>
  <c r="L274" i="19"/>
  <c r="C274" i="19"/>
  <c r="L273" i="19"/>
  <c r="C273" i="19"/>
  <c r="L272" i="19"/>
  <c r="C272" i="19"/>
  <c r="L271" i="19"/>
  <c r="F271" i="19"/>
  <c r="C271" i="19"/>
  <c r="L270" i="19"/>
  <c r="C270" i="19"/>
  <c r="L269" i="19"/>
  <c r="C269" i="19"/>
  <c r="L268" i="19"/>
  <c r="C268" i="19"/>
  <c r="L267" i="19"/>
  <c r="E267" i="19"/>
  <c r="D267" i="19"/>
  <c r="C267" i="19"/>
  <c r="L266" i="19"/>
  <c r="C266" i="19"/>
  <c r="L265" i="19"/>
  <c r="C265" i="19"/>
  <c r="L264" i="19"/>
  <c r="C264" i="19"/>
  <c r="L263" i="19"/>
  <c r="C263" i="19"/>
  <c r="L262" i="19"/>
  <c r="C262" i="19"/>
  <c r="L261" i="19"/>
  <c r="C261" i="19"/>
  <c r="L260" i="19"/>
  <c r="C260" i="19"/>
  <c r="L259" i="19"/>
  <c r="E259" i="19"/>
  <c r="D259" i="19"/>
  <c r="C259" i="19"/>
  <c r="L258" i="19"/>
  <c r="C258" i="19"/>
  <c r="L257" i="19"/>
  <c r="C257" i="19"/>
  <c r="L256" i="19"/>
  <c r="C256" i="19"/>
  <c r="L255" i="19"/>
  <c r="C255" i="19"/>
  <c r="L254" i="19"/>
  <c r="C254" i="19"/>
  <c r="L253" i="19"/>
  <c r="C253" i="19"/>
  <c r="L252" i="19"/>
  <c r="C252" i="19"/>
  <c r="L251" i="19"/>
  <c r="E251" i="19"/>
  <c r="D251" i="19"/>
  <c r="C251" i="19"/>
  <c r="L250" i="19"/>
  <c r="E250" i="19"/>
  <c r="D250" i="19"/>
  <c r="C250" i="19"/>
  <c r="L249" i="19"/>
  <c r="C249" i="19"/>
  <c r="L248" i="19"/>
  <c r="C248" i="19"/>
  <c r="L247" i="19"/>
  <c r="E247" i="19"/>
  <c r="D247" i="19"/>
  <c r="C247" i="19"/>
  <c r="L246" i="19"/>
  <c r="E246" i="19"/>
  <c r="D246" i="19"/>
  <c r="C246" i="19"/>
  <c r="L245" i="19"/>
  <c r="C245" i="19"/>
  <c r="L244" i="19"/>
  <c r="E244" i="19"/>
  <c r="D244" i="19"/>
  <c r="C244" i="19"/>
  <c r="L243" i="19"/>
  <c r="C243" i="19"/>
  <c r="L242" i="19"/>
  <c r="C242" i="19"/>
  <c r="L241" i="19"/>
  <c r="E241" i="19"/>
  <c r="D241" i="19"/>
  <c r="C241" i="19"/>
  <c r="L240" i="19"/>
  <c r="E240" i="19"/>
  <c r="D240" i="19"/>
  <c r="C240" i="19"/>
  <c r="L239" i="19"/>
  <c r="E239" i="19"/>
  <c r="D239" i="19"/>
  <c r="C239" i="19"/>
  <c r="L238" i="19"/>
  <c r="E238" i="19"/>
  <c r="D238" i="19"/>
  <c r="C238" i="19"/>
  <c r="L237" i="19"/>
  <c r="E237" i="19"/>
  <c r="D237" i="19"/>
  <c r="C237" i="19"/>
  <c r="L236" i="19"/>
  <c r="E236" i="19"/>
  <c r="D236" i="19"/>
  <c r="C236" i="19"/>
  <c r="L235" i="19"/>
  <c r="E235" i="19"/>
  <c r="D235" i="19"/>
  <c r="C235" i="19"/>
  <c r="L234" i="19"/>
  <c r="E234" i="19"/>
  <c r="D234" i="19"/>
  <c r="C234" i="19"/>
  <c r="L233" i="19"/>
  <c r="C233" i="19"/>
  <c r="L232" i="19"/>
  <c r="E232" i="19"/>
  <c r="D232" i="19"/>
  <c r="C232" i="19"/>
  <c r="L231" i="19"/>
  <c r="C231" i="19"/>
  <c r="L230" i="19"/>
  <c r="C230" i="19"/>
  <c r="L229" i="19"/>
  <c r="E229" i="19"/>
  <c r="D229" i="19"/>
  <c r="C229" i="19"/>
  <c r="L228" i="19"/>
  <c r="C228" i="19"/>
  <c r="L227" i="19"/>
  <c r="C227" i="19"/>
  <c r="L226" i="19"/>
  <c r="C226" i="19"/>
  <c r="L225" i="19"/>
  <c r="C225" i="19"/>
  <c r="L224" i="19"/>
  <c r="C224" i="19"/>
  <c r="L223" i="19"/>
  <c r="C223" i="19"/>
  <c r="L222" i="19"/>
  <c r="C222" i="19"/>
  <c r="L221" i="19"/>
  <c r="C221" i="19"/>
  <c r="L220" i="19"/>
  <c r="C220" i="19"/>
  <c r="L219" i="19"/>
  <c r="C219" i="19"/>
  <c r="L218" i="19"/>
  <c r="C218" i="19"/>
  <c r="L217" i="19"/>
  <c r="C217" i="19"/>
  <c r="L216" i="19"/>
  <c r="C216" i="19"/>
  <c r="L215" i="19"/>
  <c r="C215" i="19"/>
  <c r="L214" i="19"/>
  <c r="C214" i="19"/>
  <c r="L213" i="19"/>
  <c r="C213" i="19"/>
  <c r="L212" i="19"/>
  <c r="C212" i="19"/>
  <c r="L211" i="19"/>
  <c r="C211" i="19"/>
  <c r="L210" i="19"/>
  <c r="C210" i="19"/>
  <c r="L209" i="19"/>
  <c r="C209" i="19"/>
  <c r="L208" i="19"/>
  <c r="C208" i="19"/>
  <c r="L207" i="19"/>
  <c r="C207" i="19"/>
  <c r="L206" i="19"/>
  <c r="C206" i="19"/>
  <c r="L205" i="19"/>
  <c r="C205" i="19"/>
  <c r="L204" i="19"/>
  <c r="C204" i="19"/>
  <c r="L203" i="19"/>
  <c r="C203" i="19"/>
  <c r="L202" i="19"/>
  <c r="C202" i="19"/>
  <c r="L201" i="19"/>
  <c r="C201" i="19"/>
  <c r="L200" i="19"/>
  <c r="C200" i="19"/>
  <c r="L199" i="19"/>
  <c r="C199" i="19"/>
  <c r="L198" i="19"/>
  <c r="C198" i="19"/>
  <c r="L197" i="19"/>
  <c r="C197" i="19"/>
  <c r="L196" i="19"/>
  <c r="E196" i="19"/>
  <c r="D196" i="19"/>
  <c r="C196" i="19"/>
  <c r="L195" i="19"/>
  <c r="C195" i="19"/>
  <c r="L194" i="19"/>
  <c r="C194" i="19"/>
  <c r="L193" i="19"/>
  <c r="C193" i="19"/>
  <c r="L192" i="19"/>
  <c r="C192" i="19"/>
  <c r="L191" i="19"/>
  <c r="E191" i="19"/>
  <c r="D191" i="19"/>
  <c r="C191" i="19"/>
  <c r="L190" i="19"/>
  <c r="C190" i="19"/>
  <c r="L189" i="19"/>
  <c r="C189" i="19"/>
  <c r="L188" i="19"/>
  <c r="C188" i="19"/>
  <c r="L187" i="19"/>
  <c r="F187" i="19"/>
  <c r="C187" i="19"/>
  <c r="L186" i="19"/>
  <c r="C186" i="19"/>
  <c r="L185" i="19"/>
  <c r="C185" i="19"/>
  <c r="L184" i="19"/>
  <c r="C184" i="19"/>
  <c r="L183" i="19"/>
  <c r="C183" i="19"/>
  <c r="L182" i="19"/>
  <c r="C182" i="19"/>
  <c r="L181" i="19"/>
  <c r="C181" i="19"/>
  <c r="L180" i="19"/>
  <c r="C180" i="19"/>
  <c r="L179" i="19"/>
  <c r="C179" i="19"/>
  <c r="L178" i="19"/>
  <c r="C178" i="19"/>
  <c r="L177" i="19"/>
  <c r="C177" i="19"/>
  <c r="L176" i="19"/>
  <c r="C176" i="19"/>
  <c r="L175" i="19"/>
  <c r="C175" i="19"/>
  <c r="L174" i="19"/>
  <c r="C174" i="19"/>
  <c r="L173" i="19"/>
  <c r="C173" i="19"/>
  <c r="L172" i="19"/>
  <c r="C172" i="19"/>
  <c r="L171" i="19"/>
  <c r="F171" i="19"/>
  <c r="C171" i="19"/>
  <c r="L170" i="19"/>
  <c r="C170" i="19"/>
  <c r="L169" i="19"/>
  <c r="C169" i="19"/>
  <c r="L168" i="19"/>
  <c r="C168" i="19"/>
  <c r="L167" i="19"/>
  <c r="C167" i="19"/>
  <c r="L166" i="19"/>
  <c r="C166" i="19"/>
  <c r="L165" i="19"/>
  <c r="C165" i="19"/>
  <c r="L164" i="19"/>
  <c r="C164" i="19"/>
  <c r="L163" i="19"/>
  <c r="C163" i="19"/>
  <c r="L162" i="19"/>
  <c r="C162" i="19"/>
  <c r="L161" i="19"/>
  <c r="C161" i="19"/>
  <c r="L160" i="19"/>
  <c r="C160" i="19"/>
  <c r="L159" i="19"/>
  <c r="C159" i="19"/>
  <c r="L158" i="19"/>
  <c r="C158" i="19"/>
  <c r="L157" i="19"/>
  <c r="C157" i="19"/>
  <c r="L156" i="19"/>
  <c r="C156" i="19"/>
  <c r="L155" i="19"/>
  <c r="C155" i="19"/>
  <c r="L154" i="19"/>
  <c r="C154" i="19"/>
  <c r="L153" i="19"/>
  <c r="C153" i="19"/>
  <c r="L152" i="19"/>
  <c r="C152" i="19"/>
  <c r="L151" i="19"/>
  <c r="E151" i="19"/>
  <c r="D151" i="19"/>
  <c r="C151" i="19"/>
  <c r="L150" i="19"/>
  <c r="C150" i="19"/>
  <c r="L149" i="19"/>
  <c r="C149" i="19"/>
  <c r="L148" i="19"/>
  <c r="C148" i="19"/>
  <c r="L147" i="19"/>
  <c r="C147" i="19"/>
  <c r="L146" i="19"/>
  <c r="C146" i="19"/>
  <c r="L145" i="19"/>
  <c r="C145" i="19"/>
  <c r="L144" i="19"/>
  <c r="E144" i="19"/>
  <c r="D144" i="19"/>
  <c r="C144" i="19"/>
  <c r="L143" i="19"/>
  <c r="C143" i="19"/>
  <c r="L142" i="19"/>
  <c r="C142" i="19"/>
  <c r="L141" i="19"/>
  <c r="C141" i="19"/>
  <c r="L140" i="19"/>
  <c r="C140" i="19"/>
  <c r="L139" i="19"/>
  <c r="C139" i="19"/>
  <c r="L138" i="19"/>
  <c r="C138" i="19"/>
  <c r="L137" i="19"/>
  <c r="C137" i="19"/>
  <c r="L136" i="19"/>
  <c r="C136" i="19"/>
  <c r="L135" i="19"/>
  <c r="C135" i="19"/>
  <c r="L134" i="19"/>
  <c r="C134" i="19"/>
  <c r="L133" i="19"/>
  <c r="C133" i="19"/>
  <c r="L132" i="19"/>
  <c r="C132" i="19"/>
  <c r="L131" i="19"/>
  <c r="E131" i="19"/>
  <c r="D131" i="19"/>
  <c r="C131" i="19"/>
  <c r="L130" i="19"/>
  <c r="C130" i="19"/>
  <c r="L129" i="19"/>
  <c r="C129" i="19"/>
  <c r="L128" i="19"/>
  <c r="C128" i="19"/>
  <c r="L127" i="19"/>
  <c r="C127" i="19"/>
  <c r="L126" i="19"/>
  <c r="E126" i="19"/>
  <c r="D126" i="19"/>
  <c r="C126" i="19"/>
  <c r="L125" i="19"/>
  <c r="C125" i="19"/>
  <c r="L124" i="19"/>
  <c r="C124" i="19"/>
  <c r="L123" i="19"/>
  <c r="C123" i="19"/>
  <c r="L122" i="19"/>
  <c r="E122" i="19"/>
  <c r="D122" i="19"/>
  <c r="C122" i="19"/>
  <c r="L121" i="19"/>
  <c r="E121" i="19"/>
  <c r="D121" i="19"/>
  <c r="C121" i="19"/>
  <c r="L120" i="19"/>
  <c r="C120" i="19"/>
  <c r="L119" i="19"/>
  <c r="F119" i="19"/>
  <c r="C119" i="19"/>
  <c r="L118" i="19"/>
  <c r="C118" i="19"/>
  <c r="L117" i="19"/>
  <c r="E117" i="19"/>
  <c r="D117" i="19"/>
  <c r="C117" i="19"/>
  <c r="L116" i="19"/>
  <c r="E116" i="19"/>
  <c r="D116" i="19"/>
  <c r="C116" i="19"/>
  <c r="L115" i="19"/>
  <c r="E115" i="19"/>
  <c r="D115" i="19"/>
  <c r="C115" i="19"/>
  <c r="L114" i="19"/>
  <c r="C114" i="19"/>
  <c r="L113" i="19"/>
  <c r="C113" i="19"/>
  <c r="L112" i="19"/>
  <c r="C112" i="19"/>
  <c r="L111" i="19"/>
  <c r="C111" i="19"/>
  <c r="L110" i="19"/>
  <c r="C110" i="19"/>
  <c r="L109" i="19"/>
  <c r="C109" i="19"/>
  <c r="L108" i="19"/>
  <c r="C108" i="19"/>
  <c r="L107" i="19"/>
  <c r="C107" i="19"/>
  <c r="L106" i="19"/>
  <c r="C106" i="19"/>
  <c r="L105" i="19"/>
  <c r="C105" i="19"/>
  <c r="L104" i="19"/>
  <c r="C104" i="19"/>
  <c r="L103" i="19"/>
  <c r="C103" i="19"/>
  <c r="L102" i="19"/>
  <c r="E102" i="19"/>
  <c r="D102" i="19"/>
  <c r="C102" i="19"/>
  <c r="L101" i="19"/>
  <c r="C101" i="19"/>
  <c r="L100" i="19"/>
  <c r="C100" i="19"/>
  <c r="L99" i="19"/>
  <c r="C99" i="19"/>
  <c r="L98" i="19"/>
  <c r="C98" i="19"/>
  <c r="L97" i="19"/>
  <c r="C97" i="19"/>
  <c r="L96" i="19"/>
  <c r="C96" i="19"/>
  <c r="L95" i="19"/>
  <c r="C95" i="19"/>
  <c r="L94" i="19"/>
  <c r="E94" i="19"/>
  <c r="D94" i="19"/>
  <c r="C94" i="19"/>
  <c r="L93" i="19"/>
  <c r="C93" i="19"/>
  <c r="L92" i="19"/>
  <c r="C92" i="19"/>
  <c r="L91" i="19"/>
  <c r="C91" i="19"/>
  <c r="L90" i="19"/>
  <c r="C90" i="19"/>
  <c r="L89" i="19"/>
  <c r="C89" i="19"/>
  <c r="L88" i="19"/>
  <c r="C88" i="19"/>
  <c r="L87" i="19"/>
  <c r="C87" i="19"/>
  <c r="L86" i="19"/>
  <c r="C86" i="19"/>
  <c r="L85" i="19"/>
  <c r="C85" i="19"/>
  <c r="L84" i="19"/>
  <c r="C84" i="19"/>
  <c r="L83" i="19"/>
  <c r="C83" i="19"/>
  <c r="L82" i="19"/>
  <c r="C82" i="19"/>
  <c r="L81" i="19"/>
  <c r="C81" i="19"/>
  <c r="L80" i="19"/>
  <c r="C80" i="19"/>
  <c r="L79" i="19"/>
  <c r="C79" i="19"/>
  <c r="L78" i="19"/>
  <c r="C78" i="19"/>
  <c r="L77" i="19"/>
  <c r="C77" i="19"/>
  <c r="L76" i="19"/>
  <c r="C76" i="19"/>
  <c r="L75" i="19"/>
  <c r="C75" i="19"/>
  <c r="L74" i="19"/>
  <c r="C74" i="19"/>
  <c r="L73" i="19"/>
  <c r="C73" i="19"/>
  <c r="L72" i="19"/>
  <c r="C72" i="19"/>
  <c r="L71" i="19"/>
  <c r="C71" i="19"/>
  <c r="L70" i="19"/>
  <c r="C70" i="19"/>
  <c r="L69" i="19"/>
  <c r="C69" i="19"/>
  <c r="L68" i="19"/>
  <c r="E68" i="19"/>
  <c r="D68" i="19"/>
  <c r="C68" i="19"/>
  <c r="L67" i="19"/>
  <c r="C67" i="19"/>
  <c r="L66" i="19"/>
  <c r="C66" i="19"/>
  <c r="L65" i="19"/>
  <c r="E65" i="19"/>
  <c r="D65" i="19"/>
  <c r="C65" i="19"/>
  <c r="L64" i="19"/>
  <c r="C64" i="19"/>
  <c r="L63" i="19"/>
  <c r="C63" i="19"/>
  <c r="L62" i="19"/>
  <c r="C62" i="19"/>
  <c r="L61" i="19"/>
  <c r="C61" i="19"/>
  <c r="L60" i="19"/>
  <c r="C60" i="19"/>
  <c r="L59" i="19"/>
  <c r="C59" i="19"/>
  <c r="L58" i="19"/>
  <c r="C58" i="19"/>
  <c r="L57" i="19"/>
  <c r="C57" i="19"/>
  <c r="L56" i="19"/>
  <c r="C56" i="19"/>
  <c r="L55" i="19"/>
  <c r="C55" i="19"/>
  <c r="L54" i="19"/>
  <c r="C54" i="19"/>
  <c r="L53" i="19"/>
  <c r="E53" i="19"/>
  <c r="D53" i="19"/>
  <c r="C53" i="19"/>
  <c r="L52" i="19"/>
  <c r="C52" i="19"/>
  <c r="L51" i="19"/>
  <c r="C51" i="19"/>
  <c r="L50" i="19"/>
  <c r="C50" i="19"/>
  <c r="L49" i="19"/>
  <c r="C49" i="19"/>
  <c r="L48" i="19"/>
  <c r="C48" i="19"/>
  <c r="L47" i="19"/>
  <c r="C47" i="19"/>
  <c r="L46" i="19"/>
  <c r="C46" i="19"/>
  <c r="L45" i="19"/>
  <c r="E45" i="19"/>
  <c r="D45" i="19"/>
  <c r="C45" i="19"/>
  <c r="L44" i="19"/>
  <c r="E44" i="19"/>
  <c r="D44" i="19"/>
  <c r="C44" i="19"/>
  <c r="L43" i="19"/>
  <c r="C43" i="19"/>
  <c r="L42" i="19"/>
  <c r="C42" i="19"/>
  <c r="L41" i="19"/>
  <c r="C41" i="19"/>
  <c r="L40" i="19"/>
  <c r="C40" i="19"/>
  <c r="L39" i="19"/>
  <c r="C39" i="19"/>
  <c r="L38" i="19"/>
  <c r="C38" i="19"/>
  <c r="L37" i="19"/>
  <c r="C37" i="19"/>
  <c r="L36" i="19"/>
  <c r="E36" i="19"/>
  <c r="D36" i="19"/>
  <c r="C36" i="19"/>
  <c r="L35" i="19"/>
  <c r="E35" i="19"/>
  <c r="D35" i="19"/>
  <c r="C35" i="19"/>
  <c r="L34" i="19"/>
  <c r="C34" i="19"/>
  <c r="L33" i="19"/>
  <c r="C33" i="19"/>
  <c r="L32" i="19"/>
  <c r="C32" i="19"/>
  <c r="L31" i="19"/>
  <c r="C31" i="19"/>
  <c r="L30" i="19"/>
  <c r="C30" i="19"/>
  <c r="L29" i="19"/>
  <c r="C29" i="19"/>
  <c r="L28" i="19"/>
  <c r="C28" i="19"/>
  <c r="L27" i="19"/>
  <c r="E27" i="19"/>
  <c r="D27" i="19"/>
  <c r="C27" i="19"/>
  <c r="L26" i="19"/>
  <c r="E26" i="19"/>
  <c r="D26" i="19"/>
  <c r="C26" i="19"/>
  <c r="L25" i="19"/>
  <c r="C25" i="19"/>
  <c r="L24" i="19"/>
  <c r="E24" i="19"/>
  <c r="D24" i="19"/>
  <c r="C24" i="19"/>
  <c r="L23" i="19"/>
  <c r="C23" i="19"/>
  <c r="L22" i="19"/>
  <c r="C22" i="19"/>
  <c r="L21" i="19"/>
  <c r="C21" i="19"/>
  <c r="L20" i="19"/>
  <c r="C20" i="19"/>
  <c r="L19" i="19"/>
  <c r="C19" i="19"/>
  <c r="L18" i="19"/>
  <c r="C18" i="19"/>
  <c r="L17" i="19"/>
  <c r="E17" i="19"/>
  <c r="D17" i="19"/>
  <c r="C17" i="19"/>
  <c r="L16" i="19"/>
  <c r="C16" i="19"/>
  <c r="L15" i="19"/>
  <c r="C15" i="19"/>
  <c r="L14" i="19"/>
  <c r="C14" i="19"/>
  <c r="L13" i="19"/>
  <c r="C13" i="19"/>
  <c r="L12" i="19"/>
  <c r="C12" i="19"/>
  <c r="L11" i="19"/>
  <c r="C11" i="19"/>
  <c r="L10" i="19"/>
  <c r="C10" i="19"/>
  <c r="L9" i="19"/>
  <c r="F9" i="19"/>
  <c r="C9" i="19"/>
  <c r="L8" i="19"/>
  <c r="C8" i="19"/>
  <c r="L7" i="19"/>
  <c r="C7" i="19"/>
  <c r="L308" i="19"/>
  <c r="F9" i="16"/>
  <c r="F119" i="16"/>
  <c r="F171" i="16"/>
  <c r="F187" i="16"/>
  <c r="F271" i="16"/>
  <c r="F289" i="16"/>
  <c r="F290" i="16"/>
  <c r="F296" i="16"/>
  <c r="C248" i="16"/>
  <c r="C249" i="16"/>
  <c r="C250" i="16"/>
  <c r="C251" i="16"/>
  <c r="C252" i="16"/>
  <c r="C253" i="16"/>
  <c r="C254" i="16"/>
  <c r="C255" i="16"/>
  <c r="C256" i="16"/>
  <c r="C257" i="16"/>
  <c r="C258" i="16"/>
  <c r="C259" i="16"/>
  <c r="C260" i="16"/>
  <c r="C261" i="16"/>
  <c r="C262" i="16"/>
  <c r="C263" i="16"/>
  <c r="C264" i="16"/>
  <c r="C265" i="16"/>
  <c r="C266" i="16"/>
  <c r="C267" i="16"/>
  <c r="C268" i="16"/>
  <c r="C269" i="16"/>
  <c r="C270" i="16"/>
  <c r="C271" i="16"/>
  <c r="C272" i="16"/>
  <c r="C273" i="16"/>
  <c r="C274" i="16"/>
  <c r="C275" i="16"/>
  <c r="C276" i="16"/>
  <c r="C277" i="16"/>
  <c r="C278" i="16"/>
  <c r="C279" i="16"/>
  <c r="C280" i="16"/>
  <c r="C281" i="16"/>
  <c r="C282" i="16"/>
  <c r="C283" i="16"/>
  <c r="C284" i="16"/>
  <c r="C285" i="16"/>
  <c r="C286" i="16"/>
  <c r="C287" i="16"/>
  <c r="C288" i="16"/>
  <c r="C289" i="16"/>
  <c r="C290" i="16"/>
  <c r="C291" i="16"/>
  <c r="C292" i="16"/>
  <c r="C293" i="16"/>
  <c r="C294" i="16"/>
  <c r="C295" i="16"/>
  <c r="C296" i="16"/>
  <c r="C297" i="16"/>
  <c r="C298" i="16"/>
  <c r="C299" i="16"/>
  <c r="C300" i="16"/>
  <c r="C301" i="16"/>
  <c r="C302" i="16"/>
  <c r="C303" i="16"/>
  <c r="C304" i="16"/>
  <c r="C305" i="16"/>
  <c r="C306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100" i="16"/>
  <c r="C101" i="16"/>
  <c r="C102" i="16"/>
  <c r="C103" i="16"/>
  <c r="C104" i="16"/>
  <c r="C105" i="16"/>
  <c r="C106" i="16"/>
  <c r="C107" i="16"/>
  <c r="C108" i="16"/>
  <c r="C109" i="16"/>
  <c r="C110" i="16"/>
  <c r="C111" i="16"/>
  <c r="C112" i="16"/>
  <c r="C113" i="16"/>
  <c r="C114" i="16"/>
  <c r="C115" i="16"/>
  <c r="C116" i="16"/>
  <c r="C117" i="16"/>
  <c r="C118" i="16"/>
  <c r="C119" i="16"/>
  <c r="C120" i="16"/>
  <c r="C121" i="16"/>
  <c r="C122" i="16"/>
  <c r="C123" i="16"/>
  <c r="C124" i="16"/>
  <c r="C125" i="16"/>
  <c r="C126" i="16"/>
  <c r="C127" i="16"/>
  <c r="C128" i="16"/>
  <c r="C129" i="16"/>
  <c r="C130" i="16"/>
  <c r="C131" i="16"/>
  <c r="C132" i="16"/>
  <c r="C133" i="16"/>
  <c r="C134" i="16"/>
  <c r="C135" i="16"/>
  <c r="C136" i="16"/>
  <c r="C137" i="16"/>
  <c r="C138" i="16"/>
  <c r="C139" i="16"/>
  <c r="C140" i="16"/>
  <c r="C141" i="16"/>
  <c r="C142" i="16"/>
  <c r="C143" i="16"/>
  <c r="C144" i="16"/>
  <c r="C145" i="16"/>
  <c r="C146" i="16"/>
  <c r="C147" i="16"/>
  <c r="C148" i="16"/>
  <c r="C149" i="16"/>
  <c r="C150" i="16"/>
  <c r="C151" i="16"/>
  <c r="C152" i="16"/>
  <c r="C153" i="16"/>
  <c r="C154" i="16"/>
  <c r="C155" i="16"/>
  <c r="C156" i="16"/>
  <c r="C157" i="16"/>
  <c r="C158" i="16"/>
  <c r="C159" i="16"/>
  <c r="C160" i="16"/>
  <c r="C161" i="16"/>
  <c r="C162" i="16"/>
  <c r="C163" i="16"/>
  <c r="C164" i="16"/>
  <c r="C165" i="16"/>
  <c r="C166" i="16"/>
  <c r="C167" i="16"/>
  <c r="C168" i="16"/>
  <c r="C169" i="16"/>
  <c r="C170" i="16"/>
  <c r="C171" i="16"/>
  <c r="C172" i="16"/>
  <c r="C173" i="16"/>
  <c r="C174" i="16"/>
  <c r="C175" i="16"/>
  <c r="C176" i="16"/>
  <c r="C177" i="16"/>
  <c r="C178" i="16"/>
  <c r="C179" i="16"/>
  <c r="C180" i="16"/>
  <c r="C181" i="16"/>
  <c r="C182" i="16"/>
  <c r="C183" i="16"/>
  <c r="C184" i="16"/>
  <c r="C185" i="16"/>
  <c r="C186" i="16"/>
  <c r="C187" i="16"/>
  <c r="C188" i="16"/>
  <c r="C189" i="16"/>
  <c r="C190" i="16"/>
  <c r="C191" i="16"/>
  <c r="C192" i="16"/>
  <c r="C193" i="16"/>
  <c r="C194" i="16"/>
  <c r="C195" i="16"/>
  <c r="C196" i="16"/>
  <c r="C197" i="16"/>
  <c r="C198" i="16"/>
  <c r="C199" i="16"/>
  <c r="C200" i="16"/>
  <c r="C201" i="16"/>
  <c r="C202" i="16"/>
  <c r="C203" i="16"/>
  <c r="C204" i="16"/>
  <c r="C205" i="16"/>
  <c r="C206" i="16"/>
  <c r="C207" i="16"/>
  <c r="C208" i="16"/>
  <c r="C209" i="16"/>
  <c r="C210" i="16"/>
  <c r="C211" i="16"/>
  <c r="C212" i="16"/>
  <c r="C213" i="16"/>
  <c r="C214" i="16"/>
  <c r="C215" i="16"/>
  <c r="C216" i="16"/>
  <c r="C217" i="16"/>
  <c r="C218" i="16"/>
  <c r="C219" i="16"/>
  <c r="C220" i="16"/>
  <c r="C221" i="16"/>
  <c r="C222" i="16"/>
  <c r="C223" i="16"/>
  <c r="C224" i="16"/>
  <c r="C225" i="16"/>
  <c r="C226" i="16"/>
  <c r="C227" i="16"/>
  <c r="C228" i="16"/>
  <c r="C229" i="16"/>
  <c r="C230" i="16"/>
  <c r="C231" i="16"/>
  <c r="C232" i="16"/>
  <c r="C233" i="16"/>
  <c r="C234" i="16"/>
  <c r="C235" i="16"/>
  <c r="C236" i="16"/>
  <c r="C237" i="16"/>
  <c r="C238" i="16"/>
  <c r="C239" i="16"/>
  <c r="C240" i="16"/>
  <c r="C241" i="16"/>
  <c r="C242" i="16"/>
  <c r="C243" i="16"/>
  <c r="C244" i="16"/>
  <c r="C245" i="16"/>
  <c r="C246" i="16"/>
  <c r="C247" i="16"/>
  <c r="C7" i="16"/>
  <c r="P169" i="14"/>
  <c r="E306" i="16"/>
  <c r="E305" i="16"/>
  <c r="D305" i="16"/>
  <c r="E304" i="16"/>
  <c r="D304" i="16"/>
  <c r="E303" i="16"/>
  <c r="D303" i="16"/>
  <c r="E302" i="16"/>
  <c r="D302" i="16"/>
  <c r="E300" i="16"/>
  <c r="D300" i="16"/>
  <c r="P102" i="13"/>
  <c r="D299" i="16"/>
  <c r="P256" i="14"/>
  <c r="E296" i="16"/>
  <c r="E295" i="16"/>
  <c r="D295" i="16"/>
  <c r="E291" i="16"/>
  <c r="D291" i="16"/>
  <c r="E288" i="16"/>
  <c r="D288" i="16"/>
  <c r="P100" i="13"/>
  <c r="D287" i="16"/>
  <c r="P104" i="14"/>
  <c r="E285" i="16"/>
  <c r="P135" i="14"/>
  <c r="E284" i="16"/>
  <c r="P141" i="13"/>
  <c r="D283" i="16"/>
  <c r="E282" i="16"/>
  <c r="D282" i="16"/>
  <c r="E281" i="16"/>
  <c r="D281" i="16"/>
  <c r="E280" i="16"/>
  <c r="D280" i="16"/>
  <c r="P70" i="13"/>
  <c r="D276" i="16"/>
  <c r="P228" i="13"/>
  <c r="D275" i="16"/>
  <c r="P160" i="14"/>
  <c r="E274" i="16"/>
  <c r="E267" i="16"/>
  <c r="D267" i="16"/>
  <c r="P211" i="14"/>
  <c r="E261" i="16"/>
  <c r="P106" i="14"/>
  <c r="E260" i="16"/>
  <c r="E259" i="16"/>
  <c r="D259" i="16"/>
  <c r="E251" i="16"/>
  <c r="D251" i="16"/>
  <c r="E250" i="16"/>
  <c r="D250" i="16"/>
  <c r="P105" i="14"/>
  <c r="E248" i="16"/>
  <c r="F301" i="15"/>
  <c r="G301" i="15"/>
  <c r="H301" i="15"/>
  <c r="I301" i="15"/>
  <c r="J301" i="15"/>
  <c r="K301" i="15"/>
  <c r="L301" i="15"/>
  <c r="M301" i="15"/>
  <c r="N301" i="15"/>
  <c r="O301" i="15"/>
  <c r="E301" i="15"/>
  <c r="P10" i="15"/>
  <c r="F19" i="19"/>
  <c r="P11" i="15"/>
  <c r="F23" i="19"/>
  <c r="P12" i="15"/>
  <c r="F28" i="19"/>
  <c r="P13" i="15"/>
  <c r="F43" i="19"/>
  <c r="P14" i="15"/>
  <c r="F37" i="19"/>
  <c r="P15" i="15"/>
  <c r="F49" i="19"/>
  <c r="P16" i="15"/>
  <c r="F56" i="19"/>
  <c r="P17" i="15"/>
  <c r="F58" i="19"/>
  <c r="P18" i="15"/>
  <c r="F59" i="19"/>
  <c r="P19" i="15"/>
  <c r="F63" i="19"/>
  <c r="P20" i="15"/>
  <c r="F223" i="19"/>
  <c r="P21" i="15"/>
  <c r="F69" i="19"/>
  <c r="P22" i="15"/>
  <c r="F71" i="19"/>
  <c r="P23" i="15"/>
  <c r="F72" i="19"/>
  <c r="P24" i="15"/>
  <c r="F75" i="19"/>
  <c r="P25" i="15"/>
  <c r="F80" i="19"/>
  <c r="P26" i="15"/>
  <c r="F90" i="19"/>
  <c r="P27" i="15"/>
  <c r="F91" i="19"/>
  <c r="P28" i="15"/>
  <c r="F93" i="19"/>
  <c r="P29" i="15"/>
  <c r="F95" i="19"/>
  <c r="P30" i="15"/>
  <c r="F96" i="19"/>
  <c r="P31" i="15"/>
  <c r="F98" i="19"/>
  <c r="P32" i="15"/>
  <c r="F97" i="19"/>
  <c r="P33" i="15"/>
  <c r="F104" i="19"/>
  <c r="P34" i="15"/>
  <c r="F109" i="19"/>
  <c r="P35" i="15"/>
  <c r="F249" i="19"/>
  <c r="P36" i="15"/>
  <c r="F112" i="19"/>
  <c r="P37" i="15"/>
  <c r="F113" i="19"/>
  <c r="P38" i="15"/>
  <c r="F118" i="19"/>
  <c r="P39" i="15"/>
  <c r="F120" i="19"/>
  <c r="P40" i="15"/>
  <c r="F150" i="19"/>
  <c r="P41" i="15"/>
  <c r="F127" i="19"/>
  <c r="P42" i="15"/>
  <c r="F148" i="19"/>
  <c r="P43" i="15"/>
  <c r="F149" i="19"/>
  <c r="P44" i="15"/>
  <c r="F157" i="19"/>
  <c r="P45" i="15"/>
  <c r="F159" i="19"/>
  <c r="P46" i="15"/>
  <c r="F160" i="19"/>
  <c r="P47" i="15"/>
  <c r="F161" i="19"/>
  <c r="P48" i="15"/>
  <c r="F164" i="19"/>
  <c r="P49" i="15"/>
  <c r="F217" i="19"/>
  <c r="P50" i="15"/>
  <c r="F174" i="19"/>
  <c r="P51" i="15"/>
  <c r="F176" i="19"/>
  <c r="P52" i="15"/>
  <c r="F177" i="19"/>
  <c r="P53" i="15"/>
  <c r="F186" i="19"/>
  <c r="P54" i="15"/>
  <c r="F190" i="19"/>
  <c r="P55" i="15"/>
  <c r="F202" i="19"/>
  <c r="P56" i="15"/>
  <c r="F205" i="19"/>
  <c r="P57" i="15"/>
  <c r="F207" i="19"/>
  <c r="P58" i="15"/>
  <c r="F208" i="19"/>
  <c r="P59" i="15"/>
  <c r="F209" i="19"/>
  <c r="P60" i="15"/>
  <c r="F212" i="19"/>
  <c r="P61" i="15"/>
  <c r="F213" i="19"/>
  <c r="P62" i="15"/>
  <c r="F214" i="19"/>
  <c r="P63" i="15"/>
  <c r="F215" i="19"/>
  <c r="P64" i="15"/>
  <c r="F218" i="19"/>
  <c r="P65" i="15"/>
  <c r="F219" i="19"/>
  <c r="P66" i="15"/>
  <c r="F222" i="19"/>
  <c r="P67" i="15"/>
  <c r="F226" i="19"/>
  <c r="P68" i="15"/>
  <c r="F227" i="19"/>
  <c r="P69" i="15"/>
  <c r="F228" i="19"/>
  <c r="P70" i="15"/>
  <c r="F276" i="19"/>
  <c r="P71" i="15"/>
  <c r="F286" i="19"/>
  <c r="P72" i="15"/>
  <c r="F293" i="19"/>
  <c r="P73" i="15"/>
  <c r="F175" i="19"/>
  <c r="P74" i="15"/>
  <c r="F40" i="19"/>
  <c r="P75" i="15"/>
  <c r="F29" i="19"/>
  <c r="P76" i="15"/>
  <c r="F79" i="19"/>
  <c r="P77" i="15"/>
  <c r="F15" i="19"/>
  <c r="P78" i="15"/>
  <c r="F39" i="19"/>
  <c r="P79" i="15"/>
  <c r="F38" i="19"/>
  <c r="P80" i="15"/>
  <c r="F216" i="19"/>
  <c r="P81" i="15"/>
  <c r="F156" i="19"/>
  <c r="P82" i="15"/>
  <c r="F163" i="19"/>
  <c r="P83" i="15"/>
  <c r="F165" i="19"/>
  <c r="P84" i="15"/>
  <c r="F173" i="19"/>
  <c r="P85" i="15"/>
  <c r="F200" i="19"/>
  <c r="P86" i="15"/>
  <c r="F298" i="19"/>
  <c r="P87" i="15"/>
  <c r="F264" i="19"/>
  <c r="P88" i="15"/>
  <c r="F155" i="19"/>
  <c r="P89" i="15"/>
  <c r="F124" i="19"/>
  <c r="P90" i="15"/>
  <c r="F279" i="19"/>
  <c r="P91" i="15"/>
  <c r="F60" i="19"/>
  <c r="P92" i="15"/>
  <c r="F265" i="19"/>
  <c r="P93" i="15"/>
  <c r="F268" i="19"/>
  <c r="P94" i="15"/>
  <c r="F62" i="19"/>
  <c r="P95" i="15"/>
  <c r="F13" i="19"/>
  <c r="P96" i="15"/>
  <c r="F203" i="19"/>
  <c r="P97" i="15"/>
  <c r="F106" i="19"/>
  <c r="P98" i="15"/>
  <c r="F272" i="19"/>
  <c r="P99" i="15"/>
  <c r="F273" i="19"/>
  <c r="P100" i="15"/>
  <c r="F287" i="19"/>
  <c r="P101" i="15"/>
  <c r="F100" i="19"/>
  <c r="P102" i="15"/>
  <c r="F299" i="19"/>
  <c r="P103" i="15"/>
  <c r="F230" i="19"/>
  <c r="P104" i="15"/>
  <c r="F285" i="19"/>
  <c r="P105" i="15"/>
  <c r="F248" i="19"/>
  <c r="P106" i="15"/>
  <c r="F260" i="19"/>
  <c r="P107" i="15"/>
  <c r="F153" i="19"/>
  <c r="P108" i="15"/>
  <c r="F201" i="19"/>
  <c r="P109" i="15"/>
  <c r="F99" i="19"/>
  <c r="P110" i="15"/>
  <c r="F16" i="19"/>
  <c r="P111" i="15"/>
  <c r="F77" i="19"/>
  <c r="P112" i="15"/>
  <c r="F194" i="19"/>
  <c r="P113" i="15"/>
  <c r="F192" i="19"/>
  <c r="P114" i="15"/>
  <c r="F189" i="19"/>
  <c r="P115" i="15"/>
  <c r="F158" i="19"/>
  <c r="P116" i="15"/>
  <c r="F172" i="19"/>
  <c r="P117" i="15"/>
  <c r="F221" i="19"/>
  <c r="P118" i="15"/>
  <c r="F25" i="19"/>
  <c r="P119" i="15"/>
  <c r="F14" i="19"/>
  <c r="P120" i="15"/>
  <c r="F31" i="19"/>
  <c r="P121" i="15"/>
  <c r="F188" i="19"/>
  <c r="P122" i="15"/>
  <c r="F42" i="19"/>
  <c r="P123" i="15"/>
  <c r="F183" i="19"/>
  <c r="P124" i="15"/>
  <c r="F256" i="19"/>
  <c r="P125" i="15"/>
  <c r="F33" i="19"/>
  <c r="P126" i="15"/>
  <c r="F245" i="19"/>
  <c r="P127" i="15"/>
  <c r="F169" i="19"/>
  <c r="P128" i="15"/>
  <c r="F87" i="19"/>
  <c r="P129" i="15"/>
  <c r="F142" i="19"/>
  <c r="P130" i="15"/>
  <c r="F262" i="19"/>
  <c r="P131" i="15"/>
  <c r="F78" i="19"/>
  <c r="P132" i="15"/>
  <c r="F170" i="19"/>
  <c r="P133" i="15"/>
  <c r="F8" i="19"/>
  <c r="P134" i="15"/>
  <c r="F294" i="19"/>
  <c r="P135" i="15"/>
  <c r="F284" i="19"/>
  <c r="P136" i="15"/>
  <c r="F257" i="19"/>
  <c r="P137" i="15"/>
  <c r="F258" i="19"/>
  <c r="P138" i="15"/>
  <c r="F12" i="19"/>
  <c r="P139" i="15"/>
  <c r="F41" i="19"/>
  <c r="P140" i="15"/>
  <c r="F54" i="19"/>
  <c r="P141" i="15"/>
  <c r="F283" i="19"/>
  <c r="P142" i="15"/>
  <c r="F88" i="19"/>
  <c r="P143" i="15"/>
  <c r="F110" i="19"/>
  <c r="P144" i="15"/>
  <c r="F30" i="19"/>
  <c r="P145" i="15"/>
  <c r="F86" i="19"/>
  <c r="P146" i="15"/>
  <c r="F107" i="19"/>
  <c r="P147" i="15"/>
  <c r="F199" i="19"/>
  <c r="P148" i="15"/>
  <c r="F61" i="19"/>
  <c r="P149" i="15"/>
  <c r="F7" i="19"/>
  <c r="P150" i="15"/>
  <c r="F50" i="19"/>
  <c r="P151" i="15"/>
  <c r="F266" i="19"/>
  <c r="P152" i="15"/>
  <c r="F270" i="19"/>
  <c r="P153" i="15"/>
  <c r="F81" i="19"/>
  <c r="P154" i="15"/>
  <c r="F64" i="19"/>
  <c r="P155" i="15"/>
  <c r="F181" i="19"/>
  <c r="P156" i="15"/>
  <c r="F128" i="19"/>
  <c r="P157" i="15"/>
  <c r="F66" i="19"/>
  <c r="P158" i="15"/>
  <c r="F32" i="19"/>
  <c r="P159" i="15"/>
  <c r="F34" i="19"/>
  <c r="P160" i="15"/>
  <c r="F274" i="19"/>
  <c r="P161" i="15"/>
  <c r="F10" i="19"/>
  <c r="P162" i="15"/>
  <c r="F198" i="19"/>
  <c r="P163" i="15"/>
  <c r="F114" i="19"/>
  <c r="P164" i="15"/>
  <c r="F111" i="19"/>
  <c r="P165" i="15"/>
  <c r="F130" i="19"/>
  <c r="P166" i="15"/>
  <c r="F89" i="19"/>
  <c r="P167" i="15"/>
  <c r="F92" i="19"/>
  <c r="P168" i="15"/>
  <c r="F210" i="19"/>
  <c r="P169" i="15"/>
  <c r="F306" i="19"/>
  <c r="P170" i="15"/>
  <c r="F297" i="19"/>
  <c r="P171" i="15"/>
  <c r="F129" i="19"/>
  <c r="P172" i="15"/>
  <c r="F20" i="19"/>
  <c r="P173" i="15"/>
  <c r="F132" i="19"/>
  <c r="P174" i="15"/>
  <c r="F52" i="19"/>
  <c r="P175" i="15"/>
  <c r="F233" i="19"/>
  <c r="P176" i="15"/>
  <c r="F224" i="19"/>
  <c r="P177" i="15"/>
  <c r="F46" i="19"/>
  <c r="P178" i="15"/>
  <c r="F47" i="19"/>
  <c r="P179" i="15"/>
  <c r="F220" i="19"/>
  <c r="P180" i="15"/>
  <c r="F225" i="19"/>
  <c r="P181" i="15"/>
  <c r="F139" i="19"/>
  <c r="P182" i="15"/>
  <c r="F141" i="19"/>
  <c r="P183" i="15"/>
  <c r="F178" i="19"/>
  <c r="P184" i="15"/>
  <c r="F184" i="19"/>
  <c r="P185" i="15"/>
  <c r="F76" i="19"/>
  <c r="P186" i="15"/>
  <c r="F57" i="19"/>
  <c r="P187" i="15"/>
  <c r="F204" i="19"/>
  <c r="P188" i="15"/>
  <c r="F179" i="19"/>
  <c r="P189" i="15"/>
  <c r="F252" i="19"/>
  <c r="P190" i="15"/>
  <c r="F154" i="19"/>
  <c r="P191" i="15"/>
  <c r="F74" i="19"/>
  <c r="P192" i="15"/>
  <c r="F197" i="19"/>
  <c r="P193" i="15"/>
  <c r="F278" i="19"/>
  <c r="P194" i="15"/>
  <c r="F108" i="19"/>
  <c r="P195" i="15"/>
  <c r="F263" i="19"/>
  <c r="P196" i="15"/>
  <c r="F193" i="19"/>
  <c r="P197" i="15"/>
  <c r="F18" i="19"/>
  <c r="P198" i="15"/>
  <c r="F70" i="19"/>
  <c r="P199" i="15"/>
  <c r="F67" i="19"/>
  <c r="P200" i="15"/>
  <c r="F292" i="19"/>
  <c r="P201" i="15"/>
  <c r="F135" i="19"/>
  <c r="P202" i="15"/>
  <c r="F167" i="19"/>
  <c r="P203" i="15"/>
  <c r="F138" i="19"/>
  <c r="P204" i="15"/>
  <c r="F255" i="19"/>
  <c r="P205" i="15"/>
  <c r="F82" i="19"/>
  <c r="P206" i="15"/>
  <c r="F83" i="19"/>
  <c r="P207" i="15"/>
  <c r="F123" i="19"/>
  <c r="P208" i="15"/>
  <c r="F166" i="19"/>
  <c r="P209" i="15"/>
  <c r="F134" i="19"/>
  <c r="P210" i="15"/>
  <c r="F101" i="19"/>
  <c r="P211" i="15"/>
  <c r="F261" i="19"/>
  <c r="P212" i="15"/>
  <c r="F137" i="19"/>
  <c r="P213" i="15"/>
  <c r="F185" i="19"/>
  <c r="P214" i="15"/>
  <c r="F125" i="19"/>
  <c r="P215" i="15"/>
  <c r="F277" i="19"/>
  <c r="P216" i="15"/>
  <c r="F73" i="19"/>
  <c r="P217" i="15"/>
  <c r="F182" i="19"/>
  <c r="P218" i="15"/>
  <c r="F254" i="19"/>
  <c r="P219" i="15"/>
  <c r="F269" i="19"/>
  <c r="P220" i="15"/>
  <c r="F301" i="19"/>
  <c r="P221" i="15"/>
  <c r="F140" i="19"/>
  <c r="P222" i="15"/>
  <c r="F253" i="19"/>
  <c r="P223" i="15"/>
  <c r="F162" i="19"/>
  <c r="P224" i="15"/>
  <c r="F146" i="19"/>
  <c r="P225" i="15"/>
  <c r="F133" i="19"/>
  <c r="P226" i="15"/>
  <c r="F51" i="19"/>
  <c r="P227" i="15"/>
  <c r="F136" i="19"/>
  <c r="P228" i="15"/>
  <c r="F275" i="19"/>
  <c r="P229" i="15"/>
  <c r="F48" i="19"/>
  <c r="P230" i="15"/>
  <c r="F231" i="19"/>
  <c r="P231" i="15"/>
  <c r="F84" i="19"/>
  <c r="P232" i="15"/>
  <c r="F147" i="19"/>
  <c r="P233" i="15"/>
  <c r="F180" i="19"/>
  <c r="P234" i="15"/>
  <c r="F206" i="19"/>
  <c r="P235" i="15"/>
  <c r="F195" i="19"/>
  <c r="P236" i="15"/>
  <c r="F85" i="19"/>
  <c r="P237" i="15"/>
  <c r="F145" i="19"/>
  <c r="P238" i="15"/>
  <c r="F143" i="19"/>
  <c r="P239" i="15"/>
  <c r="F229" i="19"/>
  <c r="P240" i="15"/>
  <c r="F259" i="19"/>
  <c r="P241" i="15"/>
  <c r="F244" i="19"/>
  <c r="P242" i="15"/>
  <c r="F131" i="19"/>
  <c r="P243" i="15"/>
  <c r="F305" i="19"/>
  <c r="P244" i="15"/>
  <c r="F26" i="19"/>
  <c r="P245" i="15"/>
  <c r="F121" i="19"/>
  <c r="P246" i="15"/>
  <c r="F191" i="19"/>
  <c r="P247" i="15"/>
  <c r="F235" i="19"/>
  <c r="P248" i="15"/>
  <c r="F238" i="19"/>
  <c r="P249" i="15"/>
  <c r="F281" i="19"/>
  <c r="P250" i="15"/>
  <c r="F116" i="19"/>
  <c r="P251" i="15"/>
  <c r="F126" i="19"/>
  <c r="P252" i="15"/>
  <c r="F151" i="19"/>
  <c r="P253" i="15"/>
  <c r="F35" i="19"/>
  <c r="P254" i="15"/>
  <c r="F45" i="19"/>
  <c r="P255" i="15"/>
  <c r="F246" i="19"/>
  <c r="P256" i="15"/>
  <c r="F300" i="19"/>
  <c r="P257" i="15"/>
  <c r="F103" i="19"/>
  <c r="P258" i="15"/>
  <c r="F105" i="19"/>
  <c r="P259" i="15"/>
  <c r="F21" i="19"/>
  <c r="P260" i="15"/>
  <c r="F102" i="19"/>
  <c r="P261" i="15"/>
  <c r="F44" i="19"/>
  <c r="P262" i="15"/>
  <c r="F168" i="19"/>
  <c r="P263" i="15"/>
  <c r="F22" i="19"/>
  <c r="P264" i="15"/>
  <c r="F211" i="19"/>
  <c r="P265" i="15"/>
  <c r="F239" i="19"/>
  <c r="P266" i="15"/>
  <c r="F240" i="19"/>
  <c r="P267" i="15"/>
  <c r="F55" i="19"/>
  <c r="P268" i="15"/>
  <c r="F65" i="19"/>
  <c r="P269" i="15"/>
  <c r="F295" i="19"/>
  <c r="P270" i="15"/>
  <c r="F237" i="19"/>
  <c r="P271" i="15"/>
  <c r="F280" i="19"/>
  <c r="P272" i="15"/>
  <c r="F234" i="19"/>
  <c r="P273" i="15"/>
  <c r="F53" i="19"/>
  <c r="P274" i="15"/>
  <c r="F250" i="19"/>
  <c r="P275" i="15"/>
  <c r="F251" i="19"/>
  <c r="P276" i="15"/>
  <c r="F267" i="19"/>
  <c r="P277" i="15"/>
  <c r="F68" i="19"/>
  <c r="P278" i="15"/>
  <c r="F17" i="19"/>
  <c r="P279" i="15"/>
  <c r="F232" i="19"/>
  <c r="P280" i="15"/>
  <c r="F94" i="19"/>
  <c r="P281" i="15"/>
  <c r="F303" i="19"/>
  <c r="P282" i="15"/>
  <c r="F304" i="19"/>
  <c r="P283" i="15"/>
  <c r="F115" i="19"/>
  <c r="P284" i="15"/>
  <c r="F144" i="19"/>
  <c r="P285" i="15"/>
  <c r="F36" i="19"/>
  <c r="P286" i="15"/>
  <c r="F241" i="19"/>
  <c r="P287" i="15"/>
  <c r="F24" i="19"/>
  <c r="P288" i="15"/>
  <c r="F291" i="19"/>
  <c r="P289" i="15"/>
  <c r="F122" i="19"/>
  <c r="P290" i="15"/>
  <c r="F196" i="19"/>
  <c r="P291" i="15"/>
  <c r="F236" i="19"/>
  <c r="P292" i="15"/>
  <c r="F242" i="19"/>
  <c r="P293" i="15"/>
  <c r="F243" i="19"/>
  <c r="P294" i="15"/>
  <c r="F282" i="19"/>
  <c r="P295" i="15"/>
  <c r="F117" i="19"/>
  <c r="P296" i="15"/>
  <c r="F152" i="19"/>
  <c r="P297" i="15"/>
  <c r="F27" i="19"/>
  <c r="P298" i="15"/>
  <c r="F247" i="19"/>
  <c r="P299" i="15"/>
  <c r="F302" i="19"/>
  <c r="P300" i="15"/>
  <c r="F288" i="19"/>
  <c r="P10" i="14"/>
  <c r="E19" i="19"/>
  <c r="P11" i="14"/>
  <c r="E23" i="19"/>
  <c r="P12" i="14"/>
  <c r="E28" i="19"/>
  <c r="P13" i="14"/>
  <c r="E43" i="19"/>
  <c r="P14" i="14"/>
  <c r="E37" i="19"/>
  <c r="P15" i="14"/>
  <c r="E49" i="19"/>
  <c r="P16" i="14"/>
  <c r="E56" i="19"/>
  <c r="P17" i="14"/>
  <c r="E58" i="19"/>
  <c r="P18" i="14"/>
  <c r="E59" i="19"/>
  <c r="P19" i="14"/>
  <c r="E63" i="19"/>
  <c r="P20" i="14"/>
  <c r="E223" i="19"/>
  <c r="P21" i="14"/>
  <c r="E69" i="19"/>
  <c r="P22" i="14"/>
  <c r="E71" i="19"/>
  <c r="P23" i="14"/>
  <c r="E72" i="19"/>
  <c r="P24" i="14"/>
  <c r="E75" i="19"/>
  <c r="P25" i="14"/>
  <c r="E80" i="19"/>
  <c r="P26" i="14"/>
  <c r="E90" i="19"/>
  <c r="P27" i="14"/>
  <c r="E91" i="19"/>
  <c r="P28" i="14"/>
  <c r="E93" i="19"/>
  <c r="P29" i="14"/>
  <c r="E95" i="19"/>
  <c r="P30" i="14"/>
  <c r="E96" i="19"/>
  <c r="P31" i="14"/>
  <c r="E98" i="19"/>
  <c r="P32" i="14"/>
  <c r="E97" i="19"/>
  <c r="P33" i="14"/>
  <c r="E104" i="19"/>
  <c r="P34" i="14"/>
  <c r="E109" i="19"/>
  <c r="P35" i="14"/>
  <c r="E249" i="19"/>
  <c r="P36" i="14"/>
  <c r="E112" i="19"/>
  <c r="P37" i="14"/>
  <c r="E113" i="19"/>
  <c r="P38" i="14"/>
  <c r="E118" i="19"/>
  <c r="P39" i="14"/>
  <c r="E120" i="19"/>
  <c r="P40" i="14"/>
  <c r="E150" i="19"/>
  <c r="P41" i="14"/>
  <c r="E127" i="19"/>
  <c r="P42" i="14"/>
  <c r="E148" i="19"/>
  <c r="P43" i="14"/>
  <c r="E149" i="19"/>
  <c r="P44" i="14"/>
  <c r="E157" i="19"/>
  <c r="P45" i="14"/>
  <c r="E159" i="19"/>
  <c r="P46" i="14"/>
  <c r="E160" i="19"/>
  <c r="P47" i="14"/>
  <c r="E161" i="19"/>
  <c r="P48" i="14"/>
  <c r="E164" i="19"/>
  <c r="P49" i="14"/>
  <c r="E217" i="19"/>
  <c r="P50" i="14"/>
  <c r="E174" i="19"/>
  <c r="P51" i="14"/>
  <c r="E176" i="19"/>
  <c r="P52" i="14"/>
  <c r="E177" i="19"/>
  <c r="P53" i="14"/>
  <c r="E186" i="19"/>
  <c r="P54" i="14"/>
  <c r="E190" i="19"/>
  <c r="P55" i="14"/>
  <c r="E202" i="19"/>
  <c r="P56" i="14"/>
  <c r="E205" i="19"/>
  <c r="P57" i="14"/>
  <c r="E207" i="19"/>
  <c r="P58" i="14"/>
  <c r="E208" i="19"/>
  <c r="P59" i="14"/>
  <c r="E209" i="19"/>
  <c r="P60" i="14"/>
  <c r="E212" i="19"/>
  <c r="P61" i="14"/>
  <c r="E213" i="19"/>
  <c r="P62" i="14"/>
  <c r="E214" i="19"/>
  <c r="P63" i="14"/>
  <c r="E215" i="19"/>
  <c r="P64" i="14"/>
  <c r="E218" i="19"/>
  <c r="P65" i="14"/>
  <c r="E219" i="19"/>
  <c r="P66" i="14"/>
  <c r="E222" i="19"/>
  <c r="P67" i="14"/>
  <c r="E226" i="19"/>
  <c r="P68" i="14"/>
  <c r="E227" i="19"/>
  <c r="P69" i="14"/>
  <c r="E228" i="19"/>
  <c r="P70" i="14"/>
  <c r="E276" i="19"/>
  <c r="P71" i="14"/>
  <c r="E286" i="19"/>
  <c r="P72" i="14"/>
  <c r="E293" i="19"/>
  <c r="P73" i="14"/>
  <c r="E175" i="19"/>
  <c r="P74" i="14"/>
  <c r="E40" i="19"/>
  <c r="P75" i="14"/>
  <c r="E29" i="19"/>
  <c r="P76" i="14"/>
  <c r="E79" i="19"/>
  <c r="P77" i="14"/>
  <c r="E15" i="19"/>
  <c r="P78" i="14"/>
  <c r="E39" i="19"/>
  <c r="P79" i="14"/>
  <c r="E38" i="19"/>
  <c r="P80" i="14"/>
  <c r="E216" i="19"/>
  <c r="P81" i="14"/>
  <c r="E156" i="19"/>
  <c r="P82" i="14"/>
  <c r="E163" i="19"/>
  <c r="P83" i="14"/>
  <c r="E165" i="19"/>
  <c r="P84" i="14"/>
  <c r="E173" i="19"/>
  <c r="P85" i="14"/>
  <c r="E200" i="19"/>
  <c r="P86" i="14"/>
  <c r="E298" i="19"/>
  <c r="P87" i="14"/>
  <c r="E264" i="19"/>
  <c r="P88" i="14"/>
  <c r="E155" i="19"/>
  <c r="P89" i="14"/>
  <c r="E124" i="19"/>
  <c r="P90" i="14"/>
  <c r="E279" i="19"/>
  <c r="P91" i="14"/>
  <c r="E60" i="19"/>
  <c r="P92" i="14"/>
  <c r="E265" i="19"/>
  <c r="P93" i="14"/>
  <c r="E268" i="19"/>
  <c r="P94" i="14"/>
  <c r="E62" i="19"/>
  <c r="P95" i="14"/>
  <c r="E13" i="19"/>
  <c r="P96" i="14"/>
  <c r="E203" i="19"/>
  <c r="P97" i="14"/>
  <c r="E106" i="19"/>
  <c r="P98" i="14"/>
  <c r="E272" i="19"/>
  <c r="P99" i="14"/>
  <c r="E273" i="19"/>
  <c r="P100" i="14"/>
  <c r="E287" i="19"/>
  <c r="P101" i="14"/>
  <c r="E100" i="19"/>
  <c r="P102" i="14"/>
  <c r="E299" i="19"/>
  <c r="P103" i="14"/>
  <c r="E230" i="19"/>
  <c r="E285" i="19"/>
  <c r="E248" i="19"/>
  <c r="E260" i="19"/>
  <c r="P107" i="14"/>
  <c r="E153" i="19"/>
  <c r="P108" i="14"/>
  <c r="E201" i="19"/>
  <c r="P109" i="14"/>
  <c r="E99" i="19"/>
  <c r="P110" i="14"/>
  <c r="E16" i="19"/>
  <c r="P111" i="14"/>
  <c r="E77" i="19"/>
  <c r="P112" i="14"/>
  <c r="E194" i="19"/>
  <c r="P113" i="14"/>
  <c r="E192" i="19"/>
  <c r="P114" i="14"/>
  <c r="E189" i="19"/>
  <c r="P115" i="14"/>
  <c r="E158" i="19"/>
  <c r="P116" i="14"/>
  <c r="E172" i="19"/>
  <c r="P117" i="14"/>
  <c r="E221" i="19"/>
  <c r="P118" i="14"/>
  <c r="E25" i="19"/>
  <c r="P119" i="14"/>
  <c r="E14" i="19"/>
  <c r="P120" i="14"/>
  <c r="E31" i="19"/>
  <c r="P121" i="14"/>
  <c r="E188" i="19"/>
  <c r="P122" i="14"/>
  <c r="E42" i="19"/>
  <c r="P123" i="14"/>
  <c r="E183" i="19"/>
  <c r="P124" i="14"/>
  <c r="E256" i="19"/>
  <c r="P125" i="14"/>
  <c r="E33" i="19"/>
  <c r="P126" i="14"/>
  <c r="E245" i="19"/>
  <c r="P127" i="14"/>
  <c r="E169" i="19"/>
  <c r="P128" i="14"/>
  <c r="E87" i="19"/>
  <c r="P129" i="14"/>
  <c r="E142" i="19"/>
  <c r="P130" i="14"/>
  <c r="E262" i="19"/>
  <c r="P131" i="14"/>
  <c r="E78" i="19"/>
  <c r="P132" i="14"/>
  <c r="E170" i="19"/>
  <c r="P133" i="14"/>
  <c r="E8" i="19"/>
  <c r="P134" i="14"/>
  <c r="E294" i="19"/>
  <c r="E284" i="19"/>
  <c r="P136" i="14"/>
  <c r="E257" i="19"/>
  <c r="P137" i="14"/>
  <c r="E258" i="19"/>
  <c r="P138" i="14"/>
  <c r="E12" i="19"/>
  <c r="P139" i="14"/>
  <c r="E41" i="19"/>
  <c r="P140" i="14"/>
  <c r="E54" i="19"/>
  <c r="P141" i="14"/>
  <c r="E283" i="19"/>
  <c r="P142" i="14"/>
  <c r="E88" i="19"/>
  <c r="P143" i="14"/>
  <c r="E110" i="19"/>
  <c r="P144" i="14"/>
  <c r="E30" i="19"/>
  <c r="P145" i="14"/>
  <c r="E86" i="19"/>
  <c r="P146" i="14"/>
  <c r="E107" i="19"/>
  <c r="P147" i="14"/>
  <c r="E199" i="19"/>
  <c r="P148" i="14"/>
  <c r="E61" i="19"/>
  <c r="P149" i="14"/>
  <c r="E7" i="19"/>
  <c r="P150" i="14"/>
  <c r="E50" i="19"/>
  <c r="P151" i="14"/>
  <c r="E266" i="19"/>
  <c r="P152" i="14"/>
  <c r="E270" i="19"/>
  <c r="P153" i="14"/>
  <c r="E81" i="19"/>
  <c r="P154" i="14"/>
  <c r="E64" i="19"/>
  <c r="P155" i="14"/>
  <c r="E181" i="19"/>
  <c r="P156" i="14"/>
  <c r="E128" i="19"/>
  <c r="P157" i="14"/>
  <c r="E66" i="19"/>
  <c r="P158" i="14"/>
  <c r="E32" i="19"/>
  <c r="P159" i="14"/>
  <c r="E34" i="19"/>
  <c r="E274" i="19"/>
  <c r="P161" i="14"/>
  <c r="E10" i="19"/>
  <c r="P162" i="14"/>
  <c r="E198" i="19"/>
  <c r="P163" i="14"/>
  <c r="E114" i="19"/>
  <c r="P164" i="14"/>
  <c r="E111" i="19"/>
  <c r="P165" i="14"/>
  <c r="E130" i="19"/>
  <c r="P166" i="14"/>
  <c r="E89" i="19"/>
  <c r="P167" i="14"/>
  <c r="E92" i="19"/>
  <c r="P168" i="14"/>
  <c r="E210" i="19"/>
  <c r="E306" i="19"/>
  <c r="P170" i="14"/>
  <c r="E297" i="19"/>
  <c r="P171" i="14"/>
  <c r="E129" i="19"/>
  <c r="P172" i="14"/>
  <c r="E20" i="19"/>
  <c r="P173" i="14"/>
  <c r="E132" i="19"/>
  <c r="P174" i="14"/>
  <c r="E52" i="19"/>
  <c r="P175" i="14"/>
  <c r="E233" i="19"/>
  <c r="P176" i="14"/>
  <c r="E224" i="19"/>
  <c r="P177" i="14"/>
  <c r="E46" i="19"/>
  <c r="P178" i="14"/>
  <c r="E47" i="19"/>
  <c r="P179" i="14"/>
  <c r="E220" i="19"/>
  <c r="P180" i="14"/>
  <c r="E225" i="19"/>
  <c r="P181" i="14"/>
  <c r="E139" i="19"/>
  <c r="P182" i="14"/>
  <c r="E141" i="19"/>
  <c r="P183" i="14"/>
  <c r="E178" i="19"/>
  <c r="P184" i="14"/>
  <c r="E184" i="19"/>
  <c r="P185" i="14"/>
  <c r="E76" i="19"/>
  <c r="P186" i="14"/>
  <c r="E57" i="19"/>
  <c r="P187" i="14"/>
  <c r="E204" i="19"/>
  <c r="P188" i="14"/>
  <c r="E179" i="19"/>
  <c r="P189" i="14"/>
  <c r="E252" i="19"/>
  <c r="P190" i="14"/>
  <c r="E154" i="19"/>
  <c r="P191" i="14"/>
  <c r="E74" i="19"/>
  <c r="P192" i="14"/>
  <c r="E197" i="19"/>
  <c r="P193" i="14"/>
  <c r="E278" i="19"/>
  <c r="P194" i="14"/>
  <c r="E108" i="19"/>
  <c r="P195" i="14"/>
  <c r="E263" i="19"/>
  <c r="P196" i="14"/>
  <c r="E193" i="19"/>
  <c r="P197" i="14"/>
  <c r="E18" i="19"/>
  <c r="P198" i="14"/>
  <c r="E70" i="19"/>
  <c r="P199" i="14"/>
  <c r="E67" i="19"/>
  <c r="P200" i="14"/>
  <c r="E292" i="19"/>
  <c r="P201" i="14"/>
  <c r="E135" i="19"/>
  <c r="P202" i="14"/>
  <c r="E167" i="19"/>
  <c r="P203" i="14"/>
  <c r="E138" i="19"/>
  <c r="P204" i="14"/>
  <c r="E255" i="19"/>
  <c r="P205" i="14"/>
  <c r="E82" i="19"/>
  <c r="P206" i="14"/>
  <c r="E83" i="19"/>
  <c r="P207" i="14"/>
  <c r="E123" i="19"/>
  <c r="P208" i="14"/>
  <c r="E166" i="19"/>
  <c r="P209" i="14"/>
  <c r="E134" i="19"/>
  <c r="P210" i="14"/>
  <c r="E101" i="19"/>
  <c r="E261" i="19"/>
  <c r="P212" i="14"/>
  <c r="E137" i="19"/>
  <c r="P213" i="14"/>
  <c r="E185" i="19"/>
  <c r="P214" i="14"/>
  <c r="E125" i="19"/>
  <c r="P215" i="14"/>
  <c r="E277" i="19"/>
  <c r="P216" i="14"/>
  <c r="E73" i="19"/>
  <c r="P217" i="14"/>
  <c r="E182" i="19"/>
  <c r="P218" i="14"/>
  <c r="E254" i="19"/>
  <c r="P219" i="14"/>
  <c r="E269" i="19"/>
  <c r="P220" i="14"/>
  <c r="E301" i="19"/>
  <c r="P221" i="14"/>
  <c r="E140" i="19"/>
  <c r="P222" i="14"/>
  <c r="E253" i="19"/>
  <c r="P223" i="14"/>
  <c r="E162" i="19"/>
  <c r="P224" i="14"/>
  <c r="E146" i="19"/>
  <c r="P225" i="14"/>
  <c r="E133" i="19"/>
  <c r="P226" i="14"/>
  <c r="E51" i="19"/>
  <c r="P227" i="14"/>
  <c r="E136" i="19"/>
  <c r="P228" i="14"/>
  <c r="E275" i="19"/>
  <c r="P229" i="14"/>
  <c r="E48" i="19"/>
  <c r="P230" i="14"/>
  <c r="E231" i="19"/>
  <c r="P231" i="14"/>
  <c r="E84" i="19"/>
  <c r="P232" i="14"/>
  <c r="E147" i="19"/>
  <c r="P233" i="14"/>
  <c r="E180" i="19"/>
  <c r="P234" i="14"/>
  <c r="E206" i="19"/>
  <c r="P235" i="14"/>
  <c r="E195" i="19"/>
  <c r="P236" i="14"/>
  <c r="E85" i="19"/>
  <c r="P237" i="14"/>
  <c r="E145" i="19"/>
  <c r="P238" i="14"/>
  <c r="E143" i="19"/>
  <c r="P239" i="14"/>
  <c r="E171" i="19"/>
  <c r="P240" i="14"/>
  <c r="E187" i="19"/>
  <c r="P241" i="14"/>
  <c r="E21" i="19"/>
  <c r="P242" i="14"/>
  <c r="E289" i="19"/>
  <c r="P243" i="14"/>
  <c r="E9" i="19"/>
  <c r="P244" i="14"/>
  <c r="E271" i="19"/>
  <c r="P245" i="14"/>
  <c r="E105" i="19"/>
  <c r="P246" i="14"/>
  <c r="E103" i="19"/>
  <c r="P247" i="14"/>
  <c r="E168" i="19"/>
  <c r="P248" i="14"/>
  <c r="E22" i="19"/>
  <c r="P249" i="14"/>
  <c r="E211" i="19"/>
  <c r="P250" i="14"/>
  <c r="E242" i="19"/>
  <c r="P251" i="14"/>
  <c r="E243" i="19"/>
  <c r="P252" i="14"/>
  <c r="E55" i="19"/>
  <c r="P253" i="14"/>
  <c r="E290" i="19"/>
  <c r="P254" i="14"/>
  <c r="E152" i="19"/>
  <c r="P255" i="14"/>
  <c r="E119" i="19"/>
  <c r="E296" i="19"/>
  <c r="E257" i="14"/>
  <c r="D257" i="14"/>
  <c r="F257" i="14"/>
  <c r="G257" i="14"/>
  <c r="H257" i="14"/>
  <c r="I257" i="14"/>
  <c r="J257" i="14"/>
  <c r="K257" i="14"/>
  <c r="L257" i="14"/>
  <c r="M257" i="14"/>
  <c r="N257" i="14"/>
  <c r="O257" i="14"/>
  <c r="P257" i="14"/>
  <c r="P10" i="13"/>
  <c r="D19" i="19"/>
  <c r="P11" i="13"/>
  <c r="D23" i="19"/>
  <c r="P12" i="13"/>
  <c r="D28" i="19"/>
  <c r="P13" i="13"/>
  <c r="D43" i="19"/>
  <c r="P14" i="13"/>
  <c r="D37" i="19"/>
  <c r="P15" i="13"/>
  <c r="D49" i="19"/>
  <c r="P16" i="13"/>
  <c r="D56" i="19"/>
  <c r="P17" i="13"/>
  <c r="D58" i="19"/>
  <c r="P18" i="13"/>
  <c r="D59" i="19"/>
  <c r="P19" i="13"/>
  <c r="D63" i="19"/>
  <c r="P20" i="13"/>
  <c r="D223" i="19"/>
  <c r="P21" i="13"/>
  <c r="D69" i="19"/>
  <c r="P22" i="13"/>
  <c r="D71" i="19"/>
  <c r="P23" i="13"/>
  <c r="D72" i="19"/>
  <c r="P24" i="13"/>
  <c r="D75" i="19"/>
  <c r="P25" i="13"/>
  <c r="D80" i="19"/>
  <c r="P26" i="13"/>
  <c r="D90" i="19"/>
  <c r="P27" i="13"/>
  <c r="D91" i="19"/>
  <c r="P28" i="13"/>
  <c r="D93" i="19"/>
  <c r="P29" i="13"/>
  <c r="D95" i="19"/>
  <c r="P30" i="13"/>
  <c r="D96" i="19"/>
  <c r="P31" i="13"/>
  <c r="D98" i="19"/>
  <c r="P32" i="13"/>
  <c r="D97" i="19"/>
  <c r="P33" i="13"/>
  <c r="D104" i="19"/>
  <c r="P34" i="13"/>
  <c r="D109" i="19"/>
  <c r="P35" i="13"/>
  <c r="D249" i="19"/>
  <c r="P36" i="13"/>
  <c r="D112" i="19"/>
  <c r="P37" i="13"/>
  <c r="D113" i="19"/>
  <c r="P38" i="13"/>
  <c r="D118" i="19"/>
  <c r="P39" i="13"/>
  <c r="D120" i="19"/>
  <c r="P40" i="13"/>
  <c r="D150" i="19"/>
  <c r="P41" i="13"/>
  <c r="D127" i="19"/>
  <c r="P42" i="13"/>
  <c r="D148" i="19"/>
  <c r="P43" i="13"/>
  <c r="D149" i="19"/>
  <c r="P44" i="13"/>
  <c r="D157" i="19"/>
  <c r="P45" i="13"/>
  <c r="D159" i="19"/>
  <c r="P46" i="13"/>
  <c r="D160" i="19"/>
  <c r="P47" i="13"/>
  <c r="D161" i="19"/>
  <c r="P48" i="13"/>
  <c r="D164" i="19"/>
  <c r="P49" i="13"/>
  <c r="D217" i="19"/>
  <c r="P50" i="13"/>
  <c r="D174" i="19"/>
  <c r="P51" i="13"/>
  <c r="D176" i="19"/>
  <c r="P52" i="13"/>
  <c r="D177" i="19"/>
  <c r="P53" i="13"/>
  <c r="D186" i="19"/>
  <c r="P54" i="13"/>
  <c r="D190" i="19"/>
  <c r="P55" i="13"/>
  <c r="D202" i="19"/>
  <c r="P56" i="13"/>
  <c r="D205" i="19"/>
  <c r="P57" i="13"/>
  <c r="D207" i="19"/>
  <c r="P58" i="13"/>
  <c r="D208" i="19"/>
  <c r="P59" i="13"/>
  <c r="D209" i="19"/>
  <c r="P60" i="13"/>
  <c r="D212" i="19"/>
  <c r="P61" i="13"/>
  <c r="D213" i="19"/>
  <c r="P62" i="13"/>
  <c r="D214" i="19"/>
  <c r="P63" i="13"/>
  <c r="D215" i="19"/>
  <c r="P64" i="13"/>
  <c r="D218" i="19"/>
  <c r="P65" i="13"/>
  <c r="D219" i="19"/>
  <c r="P66" i="13"/>
  <c r="D222" i="19"/>
  <c r="P67" i="13"/>
  <c r="D226" i="19"/>
  <c r="P68" i="13"/>
  <c r="D227" i="19"/>
  <c r="P69" i="13"/>
  <c r="D228" i="19"/>
  <c r="D276" i="19"/>
  <c r="P71" i="13"/>
  <c r="D286" i="19"/>
  <c r="P72" i="13"/>
  <c r="D293" i="19"/>
  <c r="P73" i="13"/>
  <c r="D175" i="19"/>
  <c r="P74" i="13"/>
  <c r="D40" i="19"/>
  <c r="P75" i="13"/>
  <c r="D29" i="19"/>
  <c r="P76" i="13"/>
  <c r="D79" i="19"/>
  <c r="P77" i="13"/>
  <c r="D15" i="19"/>
  <c r="P78" i="13"/>
  <c r="D39" i="19"/>
  <c r="P79" i="13"/>
  <c r="D38" i="19"/>
  <c r="P80" i="13"/>
  <c r="D216" i="19"/>
  <c r="P81" i="13"/>
  <c r="D156" i="19"/>
  <c r="P82" i="13"/>
  <c r="D163" i="19"/>
  <c r="P83" i="13"/>
  <c r="D165" i="19"/>
  <c r="P84" i="13"/>
  <c r="D173" i="19"/>
  <c r="P85" i="13"/>
  <c r="D200" i="19"/>
  <c r="P86" i="13"/>
  <c r="D298" i="19"/>
  <c r="P87" i="13"/>
  <c r="D264" i="19"/>
  <c r="P88" i="13"/>
  <c r="D155" i="19"/>
  <c r="P89" i="13"/>
  <c r="D124" i="19"/>
  <c r="P90" i="13"/>
  <c r="D279" i="19"/>
  <c r="P91" i="13"/>
  <c r="D60" i="19"/>
  <c r="P92" i="13"/>
  <c r="D265" i="19"/>
  <c r="P93" i="13"/>
  <c r="D268" i="19"/>
  <c r="P94" i="13"/>
  <c r="D62" i="19"/>
  <c r="P95" i="13"/>
  <c r="D13" i="19"/>
  <c r="P96" i="13"/>
  <c r="D203" i="19"/>
  <c r="P97" i="13"/>
  <c r="D106" i="19"/>
  <c r="P98" i="13"/>
  <c r="D272" i="19"/>
  <c r="P99" i="13"/>
  <c r="D273" i="19"/>
  <c r="D287" i="19"/>
  <c r="P101" i="13"/>
  <c r="D100" i="19"/>
  <c r="D299" i="19"/>
  <c r="P103" i="13"/>
  <c r="D230" i="19"/>
  <c r="P104" i="13"/>
  <c r="D285" i="19"/>
  <c r="P105" i="13"/>
  <c r="D248" i="19"/>
  <c r="P106" i="13"/>
  <c r="D260" i="19"/>
  <c r="P107" i="13"/>
  <c r="D153" i="19"/>
  <c r="P108" i="13"/>
  <c r="D201" i="19"/>
  <c r="P109" i="13"/>
  <c r="D99" i="19"/>
  <c r="P110" i="13"/>
  <c r="D16" i="19"/>
  <c r="P111" i="13"/>
  <c r="D77" i="19"/>
  <c r="P112" i="13"/>
  <c r="D194" i="19"/>
  <c r="P113" i="13"/>
  <c r="D192" i="19"/>
  <c r="P114" i="13"/>
  <c r="D189" i="19"/>
  <c r="P115" i="13"/>
  <c r="D158" i="19"/>
  <c r="P116" i="13"/>
  <c r="D172" i="19"/>
  <c r="P117" i="13"/>
  <c r="D221" i="19"/>
  <c r="P118" i="13"/>
  <c r="D25" i="19"/>
  <c r="P119" i="13"/>
  <c r="D14" i="19"/>
  <c r="P120" i="13"/>
  <c r="D31" i="19"/>
  <c r="P121" i="13"/>
  <c r="D188" i="19"/>
  <c r="P122" i="13"/>
  <c r="D42" i="19"/>
  <c r="P123" i="13"/>
  <c r="D183" i="19"/>
  <c r="P124" i="13"/>
  <c r="D256" i="19"/>
  <c r="P125" i="13"/>
  <c r="D33" i="19"/>
  <c r="P126" i="13"/>
  <c r="D245" i="19"/>
  <c r="P127" i="13"/>
  <c r="D169" i="19"/>
  <c r="P128" i="13"/>
  <c r="D87" i="19"/>
  <c r="P129" i="13"/>
  <c r="D142" i="19"/>
  <c r="P130" i="13"/>
  <c r="D262" i="19"/>
  <c r="P131" i="13"/>
  <c r="D78" i="19"/>
  <c r="P132" i="13"/>
  <c r="D170" i="19"/>
  <c r="P133" i="13"/>
  <c r="D8" i="19"/>
  <c r="P134" i="13"/>
  <c r="D294" i="19"/>
  <c r="P135" i="13"/>
  <c r="D284" i="19"/>
  <c r="P136" i="13"/>
  <c r="D257" i="19"/>
  <c r="P137" i="13"/>
  <c r="D258" i="19"/>
  <c r="P138" i="13"/>
  <c r="D12" i="19"/>
  <c r="P139" i="13"/>
  <c r="D41" i="19"/>
  <c r="P140" i="13"/>
  <c r="D54" i="19"/>
  <c r="D283" i="19"/>
  <c r="P142" i="13"/>
  <c r="D88" i="19"/>
  <c r="P143" i="13"/>
  <c r="D110" i="19"/>
  <c r="P144" i="13"/>
  <c r="D30" i="19"/>
  <c r="P145" i="13"/>
  <c r="D86" i="19"/>
  <c r="P146" i="13"/>
  <c r="D107" i="19"/>
  <c r="P147" i="13"/>
  <c r="D199" i="19"/>
  <c r="P148" i="13"/>
  <c r="D61" i="19"/>
  <c r="P149" i="13"/>
  <c r="D7" i="19"/>
  <c r="P150" i="13"/>
  <c r="D50" i="19"/>
  <c r="P151" i="13"/>
  <c r="D266" i="19"/>
  <c r="P152" i="13"/>
  <c r="D270" i="19"/>
  <c r="P153" i="13"/>
  <c r="D81" i="19"/>
  <c r="P154" i="13"/>
  <c r="D64" i="19"/>
  <c r="P155" i="13"/>
  <c r="D181" i="19"/>
  <c r="P156" i="13"/>
  <c r="D128" i="19"/>
  <c r="P157" i="13"/>
  <c r="D66" i="19"/>
  <c r="P158" i="13"/>
  <c r="D32" i="19"/>
  <c r="P159" i="13"/>
  <c r="D34" i="19"/>
  <c r="P160" i="13"/>
  <c r="D274" i="19"/>
  <c r="P161" i="13"/>
  <c r="D10" i="19"/>
  <c r="P162" i="13"/>
  <c r="D198" i="19"/>
  <c r="P163" i="13"/>
  <c r="D114" i="19"/>
  <c r="P164" i="13"/>
  <c r="D111" i="19"/>
  <c r="P165" i="13"/>
  <c r="D130" i="19"/>
  <c r="P166" i="13"/>
  <c r="D89" i="19"/>
  <c r="P167" i="13"/>
  <c r="D92" i="19"/>
  <c r="P168" i="13"/>
  <c r="D210" i="19"/>
  <c r="P169" i="13"/>
  <c r="D306" i="19"/>
  <c r="P170" i="13"/>
  <c r="D297" i="19"/>
  <c r="P171" i="13"/>
  <c r="D129" i="19"/>
  <c r="P172" i="13"/>
  <c r="D20" i="19"/>
  <c r="P173" i="13"/>
  <c r="D132" i="19"/>
  <c r="P174" i="13"/>
  <c r="D52" i="19"/>
  <c r="P175" i="13"/>
  <c r="D233" i="19"/>
  <c r="P176" i="13"/>
  <c r="D224" i="19"/>
  <c r="P177" i="13"/>
  <c r="D46" i="19"/>
  <c r="P178" i="13"/>
  <c r="D47" i="19"/>
  <c r="P179" i="13"/>
  <c r="D220" i="19"/>
  <c r="P180" i="13"/>
  <c r="D225" i="19"/>
  <c r="P181" i="13"/>
  <c r="D139" i="19"/>
  <c r="P182" i="13"/>
  <c r="D141" i="19"/>
  <c r="P183" i="13"/>
  <c r="D178" i="19"/>
  <c r="P184" i="13"/>
  <c r="D184" i="19"/>
  <c r="P185" i="13"/>
  <c r="D76" i="19"/>
  <c r="P186" i="13"/>
  <c r="D57" i="19"/>
  <c r="P187" i="13"/>
  <c r="D204" i="19"/>
  <c r="P188" i="13"/>
  <c r="D179" i="19"/>
  <c r="P189" i="13"/>
  <c r="D252" i="19"/>
  <c r="P190" i="13"/>
  <c r="D154" i="19"/>
  <c r="P191" i="13"/>
  <c r="D74" i="19"/>
  <c r="P192" i="13"/>
  <c r="D197" i="19"/>
  <c r="P193" i="13"/>
  <c r="D278" i="19"/>
  <c r="P194" i="13"/>
  <c r="D108" i="19"/>
  <c r="P195" i="13"/>
  <c r="D263" i="19"/>
  <c r="P196" i="13"/>
  <c r="D193" i="19"/>
  <c r="P197" i="13"/>
  <c r="D18" i="19"/>
  <c r="P198" i="13"/>
  <c r="D70" i="19"/>
  <c r="P199" i="13"/>
  <c r="D67" i="19"/>
  <c r="P200" i="13"/>
  <c r="D292" i="19"/>
  <c r="P201" i="13"/>
  <c r="D135" i="19"/>
  <c r="P202" i="13"/>
  <c r="D167" i="19"/>
  <c r="P203" i="13"/>
  <c r="D138" i="19"/>
  <c r="P204" i="13"/>
  <c r="D255" i="19"/>
  <c r="P205" i="13"/>
  <c r="D82" i="19"/>
  <c r="P206" i="13"/>
  <c r="D83" i="19"/>
  <c r="P207" i="13"/>
  <c r="D123" i="19"/>
  <c r="P208" i="13"/>
  <c r="D166" i="19"/>
  <c r="P209" i="13"/>
  <c r="D134" i="19"/>
  <c r="P210" i="13"/>
  <c r="D101" i="19"/>
  <c r="P211" i="13"/>
  <c r="D261" i="19"/>
  <c r="P212" i="13"/>
  <c r="D137" i="19"/>
  <c r="P213" i="13"/>
  <c r="D185" i="19"/>
  <c r="P214" i="13"/>
  <c r="D125" i="19"/>
  <c r="P215" i="13"/>
  <c r="D277" i="19"/>
  <c r="P216" i="13"/>
  <c r="D73" i="19"/>
  <c r="P217" i="13"/>
  <c r="D182" i="19"/>
  <c r="P218" i="13"/>
  <c r="D254" i="19"/>
  <c r="P219" i="13"/>
  <c r="D269" i="19"/>
  <c r="P220" i="13"/>
  <c r="D301" i="19"/>
  <c r="P221" i="13"/>
  <c r="D140" i="19"/>
  <c r="P222" i="13"/>
  <c r="D253" i="19"/>
  <c r="P223" i="13"/>
  <c r="D162" i="19"/>
  <c r="P224" i="13"/>
  <c r="D146" i="19"/>
  <c r="P225" i="13"/>
  <c r="D133" i="19"/>
  <c r="P226" i="13"/>
  <c r="D51" i="19"/>
  <c r="P227" i="13"/>
  <c r="D136" i="19"/>
  <c r="D275" i="19"/>
  <c r="P229" i="13"/>
  <c r="D48" i="19"/>
  <c r="P230" i="13"/>
  <c r="D231" i="19"/>
  <c r="P231" i="13"/>
  <c r="D84" i="19"/>
  <c r="P232" i="13"/>
  <c r="D147" i="19"/>
  <c r="P233" i="13"/>
  <c r="D180" i="19"/>
  <c r="P234" i="13"/>
  <c r="D206" i="19"/>
  <c r="P235" i="13"/>
  <c r="D195" i="19"/>
  <c r="P236" i="13"/>
  <c r="D85" i="19"/>
  <c r="P237" i="13"/>
  <c r="D145" i="19"/>
  <c r="P238" i="13"/>
  <c r="D143" i="19"/>
  <c r="P239" i="13"/>
  <c r="D171" i="19"/>
  <c r="P240" i="13"/>
  <c r="D187" i="19"/>
  <c r="P241" i="13"/>
  <c r="D21" i="19"/>
  <c r="P242" i="13"/>
  <c r="D289" i="19"/>
  <c r="P243" i="13"/>
  <c r="D9" i="19"/>
  <c r="P244" i="13"/>
  <c r="D271" i="19"/>
  <c r="P245" i="13"/>
  <c r="D105" i="19"/>
  <c r="P246" i="13"/>
  <c r="D103" i="19"/>
  <c r="P247" i="13"/>
  <c r="D168" i="19"/>
  <c r="P248" i="13"/>
  <c r="D22" i="19"/>
  <c r="P249" i="13"/>
  <c r="D211" i="19"/>
  <c r="P250" i="13"/>
  <c r="D242" i="19"/>
  <c r="P251" i="13"/>
  <c r="D243" i="19"/>
  <c r="P252" i="13"/>
  <c r="D55" i="19"/>
  <c r="P253" i="13"/>
  <c r="D290" i="19"/>
  <c r="P254" i="13"/>
  <c r="D152" i="19"/>
  <c r="P255" i="13"/>
  <c r="D119" i="19"/>
  <c r="P256" i="13"/>
  <c r="D296" i="19"/>
  <c r="E257" i="13"/>
  <c r="D257" i="13"/>
  <c r="F257" i="13"/>
  <c r="G257" i="13"/>
  <c r="H257" i="13"/>
  <c r="I257" i="13"/>
  <c r="J257" i="13"/>
  <c r="K257" i="13"/>
  <c r="L257" i="13"/>
  <c r="M257" i="13"/>
  <c r="N257" i="13"/>
  <c r="O257" i="13"/>
  <c r="P257" i="13"/>
  <c r="M36" i="19"/>
  <c r="J36" i="19"/>
  <c r="K36" i="19"/>
  <c r="O36" i="19"/>
  <c r="G36" i="19"/>
  <c r="M304" i="19"/>
  <c r="J304" i="19"/>
  <c r="K304" i="19"/>
  <c r="G304" i="19"/>
  <c r="O304" i="19"/>
  <c r="O240" i="19"/>
  <c r="M240" i="19"/>
  <c r="G240" i="19"/>
  <c r="J240" i="19"/>
  <c r="K240" i="19"/>
  <c r="J116" i="19"/>
  <c r="K116" i="19"/>
  <c r="O116" i="19"/>
  <c r="G116" i="19"/>
  <c r="M116" i="19"/>
  <c r="F294" i="16"/>
  <c r="F278" i="16"/>
  <c r="F262" i="16"/>
  <c r="F246" i="16"/>
  <c r="F230" i="16"/>
  <c r="F214" i="16"/>
  <c r="F198" i="16"/>
  <c r="F182" i="16"/>
  <c r="F166" i="16"/>
  <c r="F150" i="16"/>
  <c r="F134" i="16"/>
  <c r="F118" i="16"/>
  <c r="F102" i="16"/>
  <c r="F86" i="16"/>
  <c r="F70" i="16"/>
  <c r="F54" i="16"/>
  <c r="F38" i="16"/>
  <c r="F22" i="16"/>
  <c r="J288" i="19"/>
  <c r="K288" i="19"/>
  <c r="M288" i="19"/>
  <c r="G288" i="19"/>
  <c r="O288" i="19"/>
  <c r="G302" i="19"/>
  <c r="J302" i="19"/>
  <c r="K302" i="19"/>
  <c r="M302" i="19"/>
  <c r="O302" i="19"/>
  <c r="J27" i="19"/>
  <c r="K27" i="19"/>
  <c r="G27" i="19"/>
  <c r="M27" i="19"/>
  <c r="O27" i="19"/>
  <c r="G239" i="19"/>
  <c r="J239" i="19"/>
  <c r="K239" i="19"/>
  <c r="M239" i="19"/>
  <c r="O239" i="19"/>
  <c r="M281" i="19"/>
  <c r="G281" i="19"/>
  <c r="J281" i="19"/>
  <c r="K281" i="19"/>
  <c r="O281" i="19"/>
  <c r="F293" i="16"/>
  <c r="F277" i="16"/>
  <c r="F261" i="16"/>
  <c r="F245" i="16"/>
  <c r="F229" i="16"/>
  <c r="F213" i="16"/>
  <c r="F197" i="16"/>
  <c r="F181" i="16"/>
  <c r="F165" i="16"/>
  <c r="F149" i="16"/>
  <c r="F133" i="16"/>
  <c r="F117" i="16"/>
  <c r="F101" i="16"/>
  <c r="F85" i="16"/>
  <c r="F69" i="16"/>
  <c r="F53" i="16"/>
  <c r="F37" i="16"/>
  <c r="F21" i="16"/>
  <c r="M151" i="19"/>
  <c r="G151" i="19"/>
  <c r="O151" i="19"/>
  <c r="J151" i="19"/>
  <c r="K151" i="19"/>
  <c r="J247" i="19"/>
  <c r="K247" i="19"/>
  <c r="G247" i="19"/>
  <c r="M247" i="19"/>
  <c r="O247" i="19"/>
  <c r="M303" i="19"/>
  <c r="G303" i="19"/>
  <c r="O303" i="19"/>
  <c r="J303" i="19"/>
  <c r="K303" i="19"/>
  <c r="O94" i="19"/>
  <c r="G94" i="19"/>
  <c r="M94" i="19"/>
  <c r="J94" i="19"/>
  <c r="K94" i="19"/>
  <c r="J238" i="19"/>
  <c r="K238" i="19"/>
  <c r="M238" i="19"/>
  <c r="G238" i="19"/>
  <c r="O238" i="19"/>
  <c r="F292" i="16"/>
  <c r="F276" i="16"/>
  <c r="F260" i="16"/>
  <c r="G260" i="16"/>
  <c r="F244" i="16"/>
  <c r="F228" i="16"/>
  <c r="F212" i="16"/>
  <c r="F196" i="16"/>
  <c r="F180" i="16"/>
  <c r="F164" i="16"/>
  <c r="F148" i="16"/>
  <c r="F132" i="16"/>
  <c r="F116" i="16"/>
  <c r="F100" i="16"/>
  <c r="F84" i="16"/>
  <c r="F68" i="16"/>
  <c r="F52" i="16"/>
  <c r="F36" i="16"/>
  <c r="F20" i="16"/>
  <c r="M117" i="19"/>
  <c r="J117" i="19"/>
  <c r="K117" i="19"/>
  <c r="G117" i="19"/>
  <c r="O117" i="19"/>
  <c r="M232" i="19"/>
  <c r="J232" i="19"/>
  <c r="K232" i="19"/>
  <c r="O232" i="19"/>
  <c r="G232" i="19"/>
  <c r="O235" i="19"/>
  <c r="M235" i="19"/>
  <c r="J235" i="19"/>
  <c r="K235" i="19"/>
  <c r="G235" i="19"/>
  <c r="F291" i="16"/>
  <c r="F275" i="16"/>
  <c r="F259" i="16"/>
  <c r="F243" i="16"/>
  <c r="F227" i="16"/>
  <c r="F211" i="16"/>
  <c r="F195" i="16"/>
  <c r="F179" i="16"/>
  <c r="F163" i="16"/>
  <c r="F147" i="16"/>
  <c r="F131" i="16"/>
  <c r="F115" i="16"/>
  <c r="F99" i="16"/>
  <c r="F83" i="16"/>
  <c r="F67" i="16"/>
  <c r="F51" i="16"/>
  <c r="F35" i="16"/>
  <c r="F19" i="16"/>
  <c r="J282" i="19"/>
  <c r="K282" i="19"/>
  <c r="O282" i="19"/>
  <c r="G282" i="19"/>
  <c r="M282" i="19"/>
  <c r="G191" i="19"/>
  <c r="J191" i="19"/>
  <c r="K191" i="19"/>
  <c r="O191" i="19"/>
  <c r="M191" i="19"/>
  <c r="F306" i="16"/>
  <c r="F274" i="16"/>
  <c r="F258" i="16"/>
  <c r="F242" i="16"/>
  <c r="F226" i="16"/>
  <c r="F210" i="16"/>
  <c r="F194" i="16"/>
  <c r="F178" i="16"/>
  <c r="F162" i="16"/>
  <c r="F146" i="16"/>
  <c r="F130" i="16"/>
  <c r="F114" i="16"/>
  <c r="F98" i="16"/>
  <c r="F82" i="16"/>
  <c r="F66" i="16"/>
  <c r="F50" i="16"/>
  <c r="F34" i="16"/>
  <c r="F18" i="16"/>
  <c r="O68" i="19"/>
  <c r="M68" i="19"/>
  <c r="G68" i="19"/>
  <c r="J68" i="19"/>
  <c r="K68" i="19"/>
  <c r="G121" i="19"/>
  <c r="M121" i="19"/>
  <c r="O121" i="19"/>
  <c r="J121" i="19"/>
  <c r="K121" i="19"/>
  <c r="F305" i="16"/>
  <c r="J305" i="16"/>
  <c r="K305" i="16"/>
  <c r="F273" i="16"/>
  <c r="F257" i="16"/>
  <c r="F241" i="16"/>
  <c r="F225" i="16"/>
  <c r="F209" i="16"/>
  <c r="F193" i="16"/>
  <c r="F177" i="16"/>
  <c r="F161" i="16"/>
  <c r="F145" i="16"/>
  <c r="F129" i="16"/>
  <c r="F113" i="16"/>
  <c r="F97" i="16"/>
  <c r="F81" i="16"/>
  <c r="F65" i="16"/>
  <c r="F49" i="16"/>
  <c r="F33" i="16"/>
  <c r="F17" i="16"/>
  <c r="J102" i="19"/>
  <c r="K102" i="19"/>
  <c r="M102" i="19"/>
  <c r="G102" i="19"/>
  <c r="O102" i="19"/>
  <c r="M26" i="19"/>
  <c r="O26" i="19"/>
  <c r="J26" i="19"/>
  <c r="K26" i="19"/>
  <c r="G26" i="19"/>
  <c r="F304" i="16"/>
  <c r="F288" i="16"/>
  <c r="F272" i="16"/>
  <c r="F256" i="16"/>
  <c r="F240" i="16"/>
  <c r="F224" i="16"/>
  <c r="F208" i="16"/>
  <c r="F192" i="16"/>
  <c r="F176" i="16"/>
  <c r="F160" i="16"/>
  <c r="F144" i="16"/>
  <c r="F128" i="16"/>
  <c r="F112" i="16"/>
  <c r="F96" i="16"/>
  <c r="F80" i="16"/>
  <c r="F64" i="16"/>
  <c r="F48" i="16"/>
  <c r="F32" i="16"/>
  <c r="F16" i="16"/>
  <c r="M17" i="19"/>
  <c r="G17" i="19"/>
  <c r="O17" i="19"/>
  <c r="J17" i="19"/>
  <c r="K17" i="19"/>
  <c r="G44" i="19"/>
  <c r="O44" i="19"/>
  <c r="M44" i="19"/>
  <c r="J44" i="19"/>
  <c r="K44" i="19"/>
  <c r="M267" i="19"/>
  <c r="J267" i="19"/>
  <c r="K267" i="19"/>
  <c r="G267" i="19"/>
  <c r="O267" i="19"/>
  <c r="J236" i="19"/>
  <c r="K236" i="19"/>
  <c r="M236" i="19"/>
  <c r="O236" i="19"/>
  <c r="G236" i="19"/>
  <c r="M251" i="19"/>
  <c r="J251" i="19"/>
  <c r="K251" i="19"/>
  <c r="G251" i="19"/>
  <c r="O251" i="19"/>
  <c r="M305" i="19"/>
  <c r="J305" i="19"/>
  <c r="K305" i="19"/>
  <c r="G305" i="19"/>
  <c r="O305" i="19"/>
  <c r="F303" i="16"/>
  <c r="F287" i="16"/>
  <c r="F255" i="16"/>
  <c r="F239" i="16"/>
  <c r="F223" i="16"/>
  <c r="F207" i="16"/>
  <c r="F191" i="16"/>
  <c r="F175" i="16"/>
  <c r="F159" i="16"/>
  <c r="F143" i="16"/>
  <c r="F127" i="16"/>
  <c r="F111" i="16"/>
  <c r="F95" i="16"/>
  <c r="F79" i="16"/>
  <c r="F63" i="16"/>
  <c r="F47" i="16"/>
  <c r="F31" i="16"/>
  <c r="F15" i="16"/>
  <c r="G131" i="19"/>
  <c r="M131" i="19"/>
  <c r="O131" i="19"/>
  <c r="J131" i="19"/>
  <c r="K131" i="19"/>
  <c r="F302" i="16"/>
  <c r="F286" i="16"/>
  <c r="F270" i="16"/>
  <c r="F254" i="16"/>
  <c r="F238" i="16"/>
  <c r="F222" i="16"/>
  <c r="F206" i="16"/>
  <c r="F190" i="16"/>
  <c r="F174" i="16"/>
  <c r="F158" i="16"/>
  <c r="F142" i="16"/>
  <c r="F126" i="16"/>
  <c r="F110" i="16"/>
  <c r="F94" i="16"/>
  <c r="F78" i="16"/>
  <c r="F62" i="16"/>
  <c r="F46" i="16"/>
  <c r="F30" i="16"/>
  <c r="F14" i="16"/>
  <c r="M196" i="19"/>
  <c r="J196" i="19"/>
  <c r="K196" i="19"/>
  <c r="O196" i="19"/>
  <c r="G196" i="19"/>
  <c r="O244" i="19"/>
  <c r="M244" i="19"/>
  <c r="G244" i="19"/>
  <c r="J244" i="19"/>
  <c r="K244" i="19"/>
  <c r="F301" i="16"/>
  <c r="F285" i="16"/>
  <c r="F269" i="16"/>
  <c r="F253" i="16"/>
  <c r="F237" i="16"/>
  <c r="F221" i="16"/>
  <c r="F205" i="16"/>
  <c r="F189" i="16"/>
  <c r="F173" i="16"/>
  <c r="F157" i="16"/>
  <c r="F141" i="16"/>
  <c r="F125" i="16"/>
  <c r="F109" i="16"/>
  <c r="F93" i="16"/>
  <c r="F77" i="16"/>
  <c r="F61" i="16"/>
  <c r="F45" i="16"/>
  <c r="F29" i="16"/>
  <c r="F13" i="16"/>
  <c r="O250" i="19"/>
  <c r="J250" i="19"/>
  <c r="K250" i="19"/>
  <c r="G250" i="19"/>
  <c r="M250" i="19"/>
  <c r="J122" i="19"/>
  <c r="K122" i="19"/>
  <c r="G122" i="19"/>
  <c r="O122" i="19"/>
  <c r="M122" i="19"/>
  <c r="O291" i="19"/>
  <c r="J291" i="19"/>
  <c r="K291" i="19"/>
  <c r="G291" i="19"/>
  <c r="M291" i="19"/>
  <c r="J234" i="19"/>
  <c r="K234" i="19"/>
  <c r="G234" i="19"/>
  <c r="O234" i="19"/>
  <c r="M234" i="19"/>
  <c r="G300" i="19"/>
  <c r="M300" i="19"/>
  <c r="O300" i="19"/>
  <c r="J300" i="19"/>
  <c r="K300" i="19"/>
  <c r="O259" i="19"/>
  <c r="M259" i="19"/>
  <c r="G259" i="19"/>
  <c r="J259" i="19"/>
  <c r="K259" i="19"/>
  <c r="F300" i="16"/>
  <c r="F284" i="16"/>
  <c r="G284" i="16"/>
  <c r="F268" i="16"/>
  <c r="F252" i="16"/>
  <c r="F236" i="16"/>
  <c r="F220" i="16"/>
  <c r="F204" i="16"/>
  <c r="F188" i="16"/>
  <c r="F172" i="16"/>
  <c r="F156" i="16"/>
  <c r="F140" i="16"/>
  <c r="F124" i="16"/>
  <c r="F108" i="16"/>
  <c r="F92" i="16"/>
  <c r="F76" i="16"/>
  <c r="F60" i="16"/>
  <c r="F44" i="16"/>
  <c r="F28" i="16"/>
  <c r="F12" i="16"/>
  <c r="O53" i="19"/>
  <c r="G53" i="19"/>
  <c r="M53" i="19"/>
  <c r="J53" i="19"/>
  <c r="K53" i="19"/>
  <c r="O24" i="19"/>
  <c r="J24" i="19"/>
  <c r="K24" i="19"/>
  <c r="M24" i="19"/>
  <c r="G24" i="19"/>
  <c r="G280" i="19"/>
  <c r="M280" i="19"/>
  <c r="J280" i="19"/>
  <c r="K280" i="19"/>
  <c r="O280" i="19"/>
  <c r="M246" i="19"/>
  <c r="J246" i="19"/>
  <c r="K246" i="19"/>
  <c r="G246" i="19"/>
  <c r="O246" i="19"/>
  <c r="J229" i="19"/>
  <c r="K229" i="19"/>
  <c r="G229" i="19"/>
  <c r="M229" i="19"/>
  <c r="O229" i="19"/>
  <c r="F299" i="16"/>
  <c r="F283" i="16"/>
  <c r="F267" i="16"/>
  <c r="F251" i="16"/>
  <c r="F235" i="16"/>
  <c r="F219" i="16"/>
  <c r="F203" i="16"/>
  <c r="F155" i="16"/>
  <c r="F139" i="16"/>
  <c r="F123" i="16"/>
  <c r="F107" i="16"/>
  <c r="F91" i="16"/>
  <c r="F75" i="16"/>
  <c r="F59" i="16"/>
  <c r="F43" i="16"/>
  <c r="F27" i="16"/>
  <c r="O241" i="19"/>
  <c r="G241" i="19"/>
  <c r="M241" i="19"/>
  <c r="J241" i="19"/>
  <c r="K241" i="19"/>
  <c r="O237" i="19"/>
  <c r="G237" i="19"/>
  <c r="M237" i="19"/>
  <c r="J237" i="19"/>
  <c r="K237" i="19"/>
  <c r="O45" i="19"/>
  <c r="M45" i="19"/>
  <c r="J45" i="19"/>
  <c r="K45" i="19"/>
  <c r="G45" i="19"/>
  <c r="F298" i="16"/>
  <c r="F282" i="16"/>
  <c r="F266" i="16"/>
  <c r="F250" i="16"/>
  <c r="F234" i="16"/>
  <c r="F218" i="16"/>
  <c r="F202" i="16"/>
  <c r="F186" i="16"/>
  <c r="F170" i="16"/>
  <c r="F154" i="16"/>
  <c r="F138" i="16"/>
  <c r="F122" i="16"/>
  <c r="F106" i="16"/>
  <c r="F90" i="16"/>
  <c r="F74" i="16"/>
  <c r="F58" i="16"/>
  <c r="F42" i="16"/>
  <c r="F26" i="16"/>
  <c r="F10" i="16"/>
  <c r="G295" i="19"/>
  <c r="J295" i="19"/>
  <c r="K295" i="19"/>
  <c r="M295" i="19"/>
  <c r="O295" i="19"/>
  <c r="O35" i="19"/>
  <c r="M35" i="19"/>
  <c r="J35" i="19"/>
  <c r="K35" i="19"/>
  <c r="G35" i="19"/>
  <c r="F297" i="16"/>
  <c r="E297" i="16"/>
  <c r="G297" i="16"/>
  <c r="F281" i="16"/>
  <c r="G281" i="16"/>
  <c r="F265" i="16"/>
  <c r="F249" i="16"/>
  <c r="F233" i="16"/>
  <c r="F217" i="16"/>
  <c r="F201" i="16"/>
  <c r="F185" i="16"/>
  <c r="F169" i="16"/>
  <c r="F153" i="16"/>
  <c r="F137" i="16"/>
  <c r="F121" i="16"/>
  <c r="F105" i="16"/>
  <c r="F89" i="16"/>
  <c r="F73" i="16"/>
  <c r="F57" i="16"/>
  <c r="F41" i="16"/>
  <c r="F25" i="16"/>
  <c r="J65" i="19"/>
  <c r="K65" i="19"/>
  <c r="G65" i="19"/>
  <c r="O65" i="19"/>
  <c r="M65" i="19"/>
  <c r="F280" i="16"/>
  <c r="F264" i="16"/>
  <c r="F248" i="16"/>
  <c r="J248" i="16"/>
  <c r="K248" i="16"/>
  <c r="F232" i="16"/>
  <c r="F216" i="16"/>
  <c r="F200" i="16"/>
  <c r="F184" i="16"/>
  <c r="F168" i="16"/>
  <c r="F152" i="16"/>
  <c r="F136" i="16"/>
  <c r="F120" i="16"/>
  <c r="F104" i="16"/>
  <c r="F88" i="16"/>
  <c r="F72" i="16"/>
  <c r="F56" i="16"/>
  <c r="F40" i="16"/>
  <c r="F24" i="16"/>
  <c r="F8" i="16"/>
  <c r="O144" i="19"/>
  <c r="G144" i="19"/>
  <c r="J144" i="19"/>
  <c r="K144" i="19"/>
  <c r="M144" i="19"/>
  <c r="M115" i="19"/>
  <c r="O115" i="19"/>
  <c r="G115" i="19"/>
  <c r="J115" i="19"/>
  <c r="K115" i="19"/>
  <c r="G126" i="19"/>
  <c r="O126" i="19"/>
  <c r="M126" i="19"/>
  <c r="J126" i="19"/>
  <c r="K126" i="19"/>
  <c r="F295" i="16"/>
  <c r="F279" i="16"/>
  <c r="F263" i="16"/>
  <c r="F247" i="16"/>
  <c r="F231" i="16"/>
  <c r="F215" i="16"/>
  <c r="F199" i="16"/>
  <c r="F183" i="16"/>
  <c r="F167" i="16"/>
  <c r="F151" i="16"/>
  <c r="F135" i="16"/>
  <c r="F103" i="16"/>
  <c r="F87" i="16"/>
  <c r="F71" i="16"/>
  <c r="F55" i="16"/>
  <c r="F39" i="16"/>
  <c r="F23" i="16"/>
  <c r="O269" i="19"/>
  <c r="G269" i="19"/>
  <c r="J269" i="19"/>
  <c r="K269" i="19"/>
  <c r="M269" i="19"/>
  <c r="M153" i="19"/>
  <c r="G153" i="19"/>
  <c r="J153" i="19"/>
  <c r="K153" i="19"/>
  <c r="O153" i="19"/>
  <c r="O57" i="19"/>
  <c r="J57" i="19"/>
  <c r="K57" i="19"/>
  <c r="G57" i="19"/>
  <c r="M57" i="19"/>
  <c r="O208" i="19"/>
  <c r="M208" i="19"/>
  <c r="J208" i="19"/>
  <c r="K208" i="19"/>
  <c r="G208" i="19"/>
  <c r="J185" i="19"/>
  <c r="K185" i="19"/>
  <c r="O185" i="19"/>
  <c r="G185" i="19"/>
  <c r="M185" i="19"/>
  <c r="M275" i="19"/>
  <c r="O275" i="19"/>
  <c r="J275" i="19"/>
  <c r="K275" i="19"/>
  <c r="G275" i="19"/>
  <c r="J171" i="19"/>
  <c r="K171" i="19"/>
  <c r="M171" i="19"/>
  <c r="G171" i="19"/>
  <c r="O171" i="19"/>
  <c r="O152" i="19"/>
  <c r="M152" i="19"/>
  <c r="J152" i="19"/>
  <c r="K152" i="19"/>
  <c r="G152" i="19"/>
  <c r="G143" i="19"/>
  <c r="M143" i="19"/>
  <c r="O143" i="19"/>
  <c r="J143" i="19"/>
  <c r="K143" i="19"/>
  <c r="G154" i="19"/>
  <c r="O154" i="19"/>
  <c r="M154" i="19"/>
  <c r="J154" i="19"/>
  <c r="K154" i="19"/>
  <c r="J52" i="19"/>
  <c r="K52" i="19"/>
  <c r="G52" i="19"/>
  <c r="O52" i="19"/>
  <c r="M52" i="19"/>
  <c r="M290" i="19"/>
  <c r="O290" i="19"/>
  <c r="G290" i="19"/>
  <c r="J290" i="19"/>
  <c r="K290" i="19"/>
  <c r="J145" i="19"/>
  <c r="K145" i="19"/>
  <c r="M145" i="19"/>
  <c r="O145" i="19"/>
  <c r="G145" i="19"/>
  <c r="O82" i="19"/>
  <c r="G82" i="19"/>
  <c r="M82" i="19"/>
  <c r="J82" i="19"/>
  <c r="K82" i="19"/>
  <c r="J252" i="19"/>
  <c r="K252" i="19"/>
  <c r="G252" i="19"/>
  <c r="M252" i="19"/>
  <c r="O252" i="19"/>
  <c r="M66" i="19"/>
  <c r="J66" i="19"/>
  <c r="K66" i="19"/>
  <c r="O66" i="19"/>
  <c r="G66" i="19"/>
  <c r="M55" i="19"/>
  <c r="J55" i="19"/>
  <c r="K55" i="19"/>
  <c r="O55" i="19"/>
  <c r="G55" i="19"/>
  <c r="G85" i="19"/>
  <c r="O85" i="19"/>
  <c r="M85" i="19"/>
  <c r="J85" i="19"/>
  <c r="K85" i="19"/>
  <c r="O301" i="19"/>
  <c r="J301" i="19"/>
  <c r="K301" i="19"/>
  <c r="G301" i="19"/>
  <c r="M301" i="19"/>
  <c r="M255" i="19"/>
  <c r="G255" i="19"/>
  <c r="O255" i="19"/>
  <c r="J255" i="19"/>
  <c r="K255" i="19"/>
  <c r="J179" i="19"/>
  <c r="K179" i="19"/>
  <c r="M179" i="19"/>
  <c r="G179" i="19"/>
  <c r="O179" i="19"/>
  <c r="J20" i="19"/>
  <c r="K20" i="19"/>
  <c r="O20" i="19"/>
  <c r="G20" i="19"/>
  <c r="M20" i="19"/>
  <c r="G128" i="19"/>
  <c r="J128" i="19"/>
  <c r="K128" i="19"/>
  <c r="O128" i="19"/>
  <c r="M128" i="19"/>
  <c r="J54" i="19"/>
  <c r="K54" i="19"/>
  <c r="G54" i="19"/>
  <c r="O54" i="19"/>
  <c r="M54" i="19"/>
  <c r="M256" i="19"/>
  <c r="O256" i="19"/>
  <c r="G256" i="19"/>
  <c r="J256" i="19"/>
  <c r="K256" i="19"/>
  <c r="O201" i="19"/>
  <c r="M201" i="19"/>
  <c r="G201" i="19"/>
  <c r="J201" i="19"/>
  <c r="K201" i="19"/>
  <c r="M265" i="19"/>
  <c r="O265" i="19"/>
  <c r="J265" i="19"/>
  <c r="K265" i="19"/>
  <c r="G265" i="19"/>
  <c r="J79" i="19"/>
  <c r="K79" i="19"/>
  <c r="M79" i="19"/>
  <c r="O79" i="19"/>
  <c r="G79" i="19"/>
  <c r="G212" i="19"/>
  <c r="J212" i="19"/>
  <c r="K212" i="19"/>
  <c r="M212" i="19"/>
  <c r="O212" i="19"/>
  <c r="J157" i="19"/>
  <c r="K157" i="19"/>
  <c r="O157" i="19"/>
  <c r="G157" i="19"/>
  <c r="M157" i="19"/>
  <c r="G93" i="19"/>
  <c r="J93" i="19"/>
  <c r="K93" i="19"/>
  <c r="O93" i="19"/>
  <c r="M93" i="19"/>
  <c r="O28" i="19"/>
  <c r="G28" i="19"/>
  <c r="J28" i="19"/>
  <c r="K28" i="19"/>
  <c r="M28" i="19"/>
  <c r="E283" i="16"/>
  <c r="O138" i="19"/>
  <c r="M138" i="19"/>
  <c r="J138" i="19"/>
  <c r="K138" i="19"/>
  <c r="G138" i="19"/>
  <c r="J19" i="19"/>
  <c r="K19" i="19"/>
  <c r="O19" i="19"/>
  <c r="G19" i="19"/>
  <c r="M19" i="19"/>
  <c r="G182" i="19"/>
  <c r="J182" i="19"/>
  <c r="K182" i="19"/>
  <c r="M182" i="19"/>
  <c r="O182" i="19"/>
  <c r="O135" i="19"/>
  <c r="M135" i="19"/>
  <c r="J135" i="19"/>
  <c r="K135" i="19"/>
  <c r="G135" i="19"/>
  <c r="M76" i="19"/>
  <c r="J76" i="19"/>
  <c r="K76" i="19"/>
  <c r="O76" i="19"/>
  <c r="G76" i="19"/>
  <c r="M306" i="19"/>
  <c r="O306" i="19"/>
  <c r="G306" i="19"/>
  <c r="J306" i="19"/>
  <c r="K306" i="19"/>
  <c r="G81" i="19"/>
  <c r="M81" i="19"/>
  <c r="J81" i="19"/>
  <c r="K81" i="19"/>
  <c r="O81" i="19"/>
  <c r="O258" i="19"/>
  <c r="J258" i="19"/>
  <c r="K258" i="19"/>
  <c r="M258" i="19"/>
  <c r="G258" i="19"/>
  <c r="O188" i="19"/>
  <c r="J188" i="19"/>
  <c r="K188" i="19"/>
  <c r="M188" i="19"/>
  <c r="G188" i="19"/>
  <c r="M248" i="19"/>
  <c r="G248" i="19"/>
  <c r="O248" i="19"/>
  <c r="J248" i="19"/>
  <c r="K248" i="19"/>
  <c r="M124" i="19"/>
  <c r="O124" i="19"/>
  <c r="J124" i="19"/>
  <c r="K124" i="19"/>
  <c r="G124" i="19"/>
  <c r="G175" i="19"/>
  <c r="J175" i="19"/>
  <c r="K175" i="19"/>
  <c r="M175" i="19"/>
  <c r="O175" i="19"/>
  <c r="M207" i="19"/>
  <c r="O207" i="19"/>
  <c r="J207" i="19"/>
  <c r="K207" i="19"/>
  <c r="G207" i="19"/>
  <c r="M127" i="19"/>
  <c r="G127" i="19"/>
  <c r="J127" i="19"/>
  <c r="K127" i="19"/>
  <c r="O127" i="19"/>
  <c r="M80" i="19"/>
  <c r="O80" i="19"/>
  <c r="J80" i="19"/>
  <c r="K80" i="19"/>
  <c r="G80" i="19"/>
  <c r="E249" i="16"/>
  <c r="E262" i="16"/>
  <c r="G262" i="16"/>
  <c r="E275" i="16"/>
  <c r="E286" i="16"/>
  <c r="E298" i="16"/>
  <c r="M91" i="19"/>
  <c r="J91" i="19"/>
  <c r="K91" i="19"/>
  <c r="G91" i="19"/>
  <c r="O91" i="19"/>
  <c r="O260" i="19"/>
  <c r="J260" i="19"/>
  <c r="K260" i="19"/>
  <c r="M260" i="19"/>
  <c r="G260" i="19"/>
  <c r="J22" i="19"/>
  <c r="K22" i="19"/>
  <c r="O22" i="19"/>
  <c r="G22" i="19"/>
  <c r="M22" i="19"/>
  <c r="G147" i="19"/>
  <c r="J147" i="19"/>
  <c r="K147" i="19"/>
  <c r="M147" i="19"/>
  <c r="O147" i="19"/>
  <c r="M73" i="19"/>
  <c r="J73" i="19"/>
  <c r="K73" i="19"/>
  <c r="G73" i="19"/>
  <c r="O73" i="19"/>
  <c r="O292" i="19"/>
  <c r="J292" i="19"/>
  <c r="K292" i="19"/>
  <c r="G292" i="19"/>
  <c r="M292" i="19"/>
  <c r="M184" i="19"/>
  <c r="G184" i="19"/>
  <c r="O184" i="19"/>
  <c r="J184" i="19"/>
  <c r="K184" i="19"/>
  <c r="M210" i="19"/>
  <c r="O210" i="19"/>
  <c r="G210" i="19"/>
  <c r="J210" i="19"/>
  <c r="K210" i="19"/>
  <c r="J270" i="19"/>
  <c r="K270" i="19"/>
  <c r="G270" i="19"/>
  <c r="O270" i="19"/>
  <c r="M270" i="19"/>
  <c r="J257" i="19"/>
  <c r="K257" i="19"/>
  <c r="M257" i="19"/>
  <c r="O257" i="19"/>
  <c r="G257" i="19"/>
  <c r="G31" i="19"/>
  <c r="O31" i="19"/>
  <c r="M31" i="19"/>
  <c r="J31" i="19"/>
  <c r="K31" i="19"/>
  <c r="O285" i="19"/>
  <c r="M285" i="19"/>
  <c r="G285" i="19"/>
  <c r="J285" i="19"/>
  <c r="K285" i="19"/>
  <c r="M155" i="19"/>
  <c r="O155" i="19"/>
  <c r="J155" i="19"/>
  <c r="K155" i="19"/>
  <c r="G155" i="19"/>
  <c r="G293" i="19"/>
  <c r="J293" i="19"/>
  <c r="K293" i="19"/>
  <c r="M293" i="19"/>
  <c r="O293" i="19"/>
  <c r="G205" i="19"/>
  <c r="J205" i="19"/>
  <c r="K205" i="19"/>
  <c r="M205" i="19"/>
  <c r="O205" i="19"/>
  <c r="J150" i="19"/>
  <c r="K150" i="19"/>
  <c r="O150" i="19"/>
  <c r="M150" i="19"/>
  <c r="G150" i="19"/>
  <c r="G75" i="19"/>
  <c r="O75" i="19"/>
  <c r="M75" i="19"/>
  <c r="J75" i="19"/>
  <c r="K75" i="19"/>
  <c r="E263" i="16"/>
  <c r="G263" i="16"/>
  <c r="J181" i="19"/>
  <c r="K181" i="19"/>
  <c r="M181" i="19"/>
  <c r="G181" i="19"/>
  <c r="O181" i="19"/>
  <c r="J206" i="19"/>
  <c r="K206" i="19"/>
  <c r="G206" i="19"/>
  <c r="M206" i="19"/>
  <c r="O206" i="19"/>
  <c r="J277" i="19"/>
  <c r="K277" i="19"/>
  <c r="O277" i="19"/>
  <c r="M277" i="19"/>
  <c r="G277" i="19"/>
  <c r="J67" i="19"/>
  <c r="K67" i="19"/>
  <c r="M67" i="19"/>
  <c r="O67" i="19"/>
  <c r="G67" i="19"/>
  <c r="M178" i="19"/>
  <c r="J178" i="19"/>
  <c r="K178" i="19"/>
  <c r="G178" i="19"/>
  <c r="O178" i="19"/>
  <c r="J92" i="19"/>
  <c r="K92" i="19"/>
  <c r="G92" i="19"/>
  <c r="M92" i="19"/>
  <c r="O92" i="19"/>
  <c r="M266" i="19"/>
  <c r="O266" i="19"/>
  <c r="J266" i="19"/>
  <c r="K266" i="19"/>
  <c r="G266" i="19"/>
  <c r="M284" i="19"/>
  <c r="J284" i="19"/>
  <c r="K284" i="19"/>
  <c r="G284" i="19"/>
  <c r="O284" i="19"/>
  <c r="M14" i="19"/>
  <c r="G14" i="19"/>
  <c r="J14" i="19"/>
  <c r="K14" i="19"/>
  <c r="O14" i="19"/>
  <c r="G230" i="19"/>
  <c r="M230" i="19"/>
  <c r="O230" i="19"/>
  <c r="J230" i="19"/>
  <c r="K230" i="19"/>
  <c r="J264" i="19"/>
  <c r="K264" i="19"/>
  <c r="M264" i="19"/>
  <c r="G264" i="19"/>
  <c r="O264" i="19"/>
  <c r="G286" i="19"/>
  <c r="M286" i="19"/>
  <c r="J286" i="19"/>
  <c r="K286" i="19"/>
  <c r="O286" i="19"/>
  <c r="M202" i="19"/>
  <c r="G202" i="19"/>
  <c r="O202" i="19"/>
  <c r="J202" i="19"/>
  <c r="K202" i="19"/>
  <c r="O120" i="19"/>
  <c r="J120" i="19"/>
  <c r="K120" i="19"/>
  <c r="G120" i="19"/>
  <c r="M120" i="19"/>
  <c r="G72" i="19"/>
  <c r="O72" i="19"/>
  <c r="J72" i="19"/>
  <c r="K72" i="19"/>
  <c r="M72" i="19"/>
  <c r="E264" i="16"/>
  <c r="E276" i="16"/>
  <c r="E287" i="16"/>
  <c r="E299" i="16"/>
  <c r="J299" i="16"/>
  <c r="K299" i="16"/>
  <c r="M183" i="19"/>
  <c r="O183" i="19"/>
  <c r="G183" i="19"/>
  <c r="J183" i="19"/>
  <c r="K183" i="19"/>
  <c r="M167" i="19"/>
  <c r="O167" i="19"/>
  <c r="J167" i="19"/>
  <c r="K167" i="19"/>
  <c r="G167" i="19"/>
  <c r="G211" i="19"/>
  <c r="J211" i="19"/>
  <c r="K211" i="19"/>
  <c r="O211" i="19"/>
  <c r="M211" i="19"/>
  <c r="O231" i="19"/>
  <c r="G231" i="19"/>
  <c r="J231" i="19"/>
  <c r="K231" i="19"/>
  <c r="M231" i="19"/>
  <c r="M125" i="19"/>
  <c r="O125" i="19"/>
  <c r="G125" i="19"/>
  <c r="J125" i="19"/>
  <c r="K125" i="19"/>
  <c r="G70" i="19"/>
  <c r="M70" i="19"/>
  <c r="O70" i="19"/>
  <c r="J70" i="19"/>
  <c r="K70" i="19"/>
  <c r="O141" i="19"/>
  <c r="M141" i="19"/>
  <c r="G141" i="19"/>
  <c r="J141" i="19"/>
  <c r="K141" i="19"/>
  <c r="G89" i="19"/>
  <c r="O89" i="19"/>
  <c r="M89" i="19"/>
  <c r="J89" i="19"/>
  <c r="K89" i="19"/>
  <c r="O50" i="19"/>
  <c r="G50" i="19"/>
  <c r="M50" i="19"/>
  <c r="J50" i="19"/>
  <c r="K50" i="19"/>
  <c r="G294" i="19"/>
  <c r="O294" i="19"/>
  <c r="J294" i="19"/>
  <c r="K294" i="19"/>
  <c r="M294" i="19"/>
  <c r="J25" i="19"/>
  <c r="K25" i="19"/>
  <c r="O25" i="19"/>
  <c r="G25" i="19"/>
  <c r="M25" i="19"/>
  <c r="G299" i="19"/>
  <c r="O299" i="19"/>
  <c r="J299" i="19"/>
  <c r="K299" i="19"/>
  <c r="M299" i="19"/>
  <c r="M298" i="19"/>
  <c r="O298" i="19"/>
  <c r="J298" i="19"/>
  <c r="K298" i="19"/>
  <c r="G298" i="19"/>
  <c r="J276" i="19"/>
  <c r="K276" i="19"/>
  <c r="G276" i="19"/>
  <c r="M276" i="19"/>
  <c r="O276" i="19"/>
  <c r="J190" i="19"/>
  <c r="K190" i="19"/>
  <c r="O190" i="19"/>
  <c r="M190" i="19"/>
  <c r="G190" i="19"/>
  <c r="G118" i="19"/>
  <c r="O118" i="19"/>
  <c r="M118" i="19"/>
  <c r="J118" i="19"/>
  <c r="K118" i="19"/>
  <c r="M71" i="19"/>
  <c r="J71" i="19"/>
  <c r="K71" i="19"/>
  <c r="O71" i="19"/>
  <c r="G71" i="19"/>
  <c r="E265" i="16"/>
  <c r="G265" i="16"/>
  <c r="E277" i="16"/>
  <c r="G277" i="16"/>
  <c r="M129" i="19"/>
  <c r="O129" i="19"/>
  <c r="J129" i="19"/>
  <c r="K129" i="19"/>
  <c r="G129" i="19"/>
  <c r="J242" i="19"/>
  <c r="K242" i="19"/>
  <c r="M242" i="19"/>
  <c r="G242" i="19"/>
  <c r="O242" i="19"/>
  <c r="J139" i="19"/>
  <c r="K139" i="19"/>
  <c r="G139" i="19"/>
  <c r="M139" i="19"/>
  <c r="O139" i="19"/>
  <c r="M130" i="19"/>
  <c r="G130" i="19"/>
  <c r="J130" i="19"/>
  <c r="K130" i="19"/>
  <c r="O130" i="19"/>
  <c r="O7" i="19"/>
  <c r="J7" i="19"/>
  <c r="G7" i="19"/>
  <c r="M7" i="19"/>
  <c r="M8" i="19"/>
  <c r="J8" i="19"/>
  <c r="K8" i="19"/>
  <c r="G8" i="19"/>
  <c r="O8" i="19"/>
  <c r="M221" i="19"/>
  <c r="G221" i="19"/>
  <c r="O221" i="19"/>
  <c r="J221" i="19"/>
  <c r="K221" i="19"/>
  <c r="M100" i="19"/>
  <c r="G100" i="19"/>
  <c r="J100" i="19"/>
  <c r="K100" i="19"/>
  <c r="O100" i="19"/>
  <c r="M200" i="19"/>
  <c r="O200" i="19"/>
  <c r="G200" i="19"/>
  <c r="J200" i="19"/>
  <c r="K200" i="19"/>
  <c r="O228" i="19"/>
  <c r="G228" i="19"/>
  <c r="M228" i="19"/>
  <c r="J228" i="19"/>
  <c r="K228" i="19"/>
  <c r="J186" i="19"/>
  <c r="K186" i="19"/>
  <c r="G186" i="19"/>
  <c r="M186" i="19"/>
  <c r="O186" i="19"/>
  <c r="G113" i="19"/>
  <c r="O113" i="19"/>
  <c r="J113" i="19"/>
  <c r="K113" i="19"/>
  <c r="M113" i="19"/>
  <c r="O69" i="19"/>
  <c r="M69" i="19"/>
  <c r="J69" i="19"/>
  <c r="K69" i="19"/>
  <c r="G69" i="19"/>
  <c r="E266" i="16"/>
  <c r="E278" i="16"/>
  <c r="G278" i="16"/>
  <c r="G209" i="19"/>
  <c r="M209" i="19"/>
  <c r="J209" i="19"/>
  <c r="K209" i="19"/>
  <c r="O209" i="19"/>
  <c r="G42" i="19"/>
  <c r="M42" i="19"/>
  <c r="O42" i="19"/>
  <c r="J42" i="19"/>
  <c r="K42" i="19"/>
  <c r="O103" i="19"/>
  <c r="J103" i="19"/>
  <c r="K103" i="19"/>
  <c r="M103" i="19"/>
  <c r="G103" i="19"/>
  <c r="M193" i="19"/>
  <c r="G193" i="19"/>
  <c r="O193" i="19"/>
  <c r="J193" i="19"/>
  <c r="K193" i="19"/>
  <c r="G225" i="19"/>
  <c r="O225" i="19"/>
  <c r="J225" i="19"/>
  <c r="K225" i="19"/>
  <c r="M225" i="19"/>
  <c r="M111" i="19"/>
  <c r="G111" i="19"/>
  <c r="J111" i="19"/>
  <c r="K111" i="19"/>
  <c r="O111" i="19"/>
  <c r="J61" i="19"/>
  <c r="K61" i="19"/>
  <c r="G61" i="19"/>
  <c r="O61" i="19"/>
  <c r="M61" i="19"/>
  <c r="M170" i="19"/>
  <c r="O170" i="19"/>
  <c r="G170" i="19"/>
  <c r="J170" i="19"/>
  <c r="K170" i="19"/>
  <c r="O172" i="19"/>
  <c r="J172" i="19"/>
  <c r="K172" i="19"/>
  <c r="G172" i="19"/>
  <c r="M172" i="19"/>
  <c r="G287" i="19"/>
  <c r="M287" i="19"/>
  <c r="O287" i="19"/>
  <c r="J287" i="19"/>
  <c r="K287" i="19"/>
  <c r="M173" i="19"/>
  <c r="O173" i="19"/>
  <c r="J173" i="19"/>
  <c r="K173" i="19"/>
  <c r="G173" i="19"/>
  <c r="G227" i="19"/>
  <c r="O227" i="19"/>
  <c r="J227" i="19"/>
  <c r="K227" i="19"/>
  <c r="M227" i="19"/>
  <c r="M177" i="19"/>
  <c r="J177" i="19"/>
  <c r="K177" i="19"/>
  <c r="G177" i="19"/>
  <c r="O177" i="19"/>
  <c r="O112" i="19"/>
  <c r="M112" i="19"/>
  <c r="J112" i="19"/>
  <c r="K112" i="19"/>
  <c r="G112" i="19"/>
  <c r="J223" i="19"/>
  <c r="K223" i="19"/>
  <c r="O223" i="19"/>
  <c r="M223" i="19"/>
  <c r="G223" i="19"/>
  <c r="E252" i="16"/>
  <c r="E279" i="16"/>
  <c r="E289" i="16"/>
  <c r="G289" i="16"/>
  <c r="E301" i="16"/>
  <c r="G301" i="16"/>
  <c r="G149" i="19"/>
  <c r="O149" i="19"/>
  <c r="M149" i="19"/>
  <c r="J149" i="19"/>
  <c r="K149" i="19"/>
  <c r="O12" i="19"/>
  <c r="M12" i="19"/>
  <c r="G12" i="19"/>
  <c r="J12" i="19"/>
  <c r="K12" i="19"/>
  <c r="O168" i="19"/>
  <c r="J168" i="19"/>
  <c r="K168" i="19"/>
  <c r="G168" i="19"/>
  <c r="M168" i="19"/>
  <c r="O136" i="19"/>
  <c r="M136" i="19"/>
  <c r="J136" i="19"/>
  <c r="K136" i="19"/>
  <c r="G136" i="19"/>
  <c r="M220" i="19"/>
  <c r="O220" i="19"/>
  <c r="J220" i="19"/>
  <c r="K220" i="19"/>
  <c r="G220" i="19"/>
  <c r="G114" i="19"/>
  <c r="J114" i="19"/>
  <c r="K114" i="19"/>
  <c r="M114" i="19"/>
  <c r="O114" i="19"/>
  <c r="J199" i="19"/>
  <c r="K199" i="19"/>
  <c r="O199" i="19"/>
  <c r="G199" i="19"/>
  <c r="M199" i="19"/>
  <c r="G78" i="19"/>
  <c r="J78" i="19"/>
  <c r="K78" i="19"/>
  <c r="O78" i="19"/>
  <c r="M78" i="19"/>
  <c r="J158" i="19"/>
  <c r="K158" i="19"/>
  <c r="O158" i="19"/>
  <c r="M158" i="19"/>
  <c r="G158" i="19"/>
  <c r="M273" i="19"/>
  <c r="O273" i="19"/>
  <c r="J273" i="19"/>
  <c r="K273" i="19"/>
  <c r="G273" i="19"/>
  <c r="O165" i="19"/>
  <c r="J165" i="19"/>
  <c r="K165" i="19"/>
  <c r="G165" i="19"/>
  <c r="M165" i="19"/>
  <c r="O226" i="19"/>
  <c r="G226" i="19"/>
  <c r="M226" i="19"/>
  <c r="J226" i="19"/>
  <c r="K226" i="19"/>
  <c r="M176" i="19"/>
  <c r="O176" i="19"/>
  <c r="J176" i="19"/>
  <c r="K176" i="19"/>
  <c r="G176" i="19"/>
  <c r="J249" i="19"/>
  <c r="K249" i="19"/>
  <c r="M249" i="19"/>
  <c r="O249" i="19"/>
  <c r="G249" i="19"/>
  <c r="M63" i="19"/>
  <c r="J63" i="19"/>
  <c r="K63" i="19"/>
  <c r="O63" i="19"/>
  <c r="G63" i="19"/>
  <c r="E253" i="16"/>
  <c r="E290" i="16"/>
  <c r="J290" i="16"/>
  <c r="K290" i="16"/>
  <c r="M41" i="19"/>
  <c r="J41" i="19"/>
  <c r="K41" i="19"/>
  <c r="O41" i="19"/>
  <c r="G41" i="19"/>
  <c r="J254" i="19"/>
  <c r="K254" i="19"/>
  <c r="M254" i="19"/>
  <c r="O254" i="19"/>
  <c r="G254" i="19"/>
  <c r="O137" i="19"/>
  <c r="G137" i="19"/>
  <c r="J137" i="19"/>
  <c r="K137" i="19"/>
  <c r="M137" i="19"/>
  <c r="O289" i="19"/>
  <c r="M289" i="19"/>
  <c r="G289" i="19"/>
  <c r="J289" i="19"/>
  <c r="K289" i="19"/>
  <c r="J47" i="19"/>
  <c r="K47" i="19"/>
  <c r="O47" i="19"/>
  <c r="M47" i="19"/>
  <c r="G47" i="19"/>
  <c r="J107" i="19"/>
  <c r="K107" i="19"/>
  <c r="G107" i="19"/>
  <c r="O107" i="19"/>
  <c r="M107" i="19"/>
  <c r="M262" i="19"/>
  <c r="G262" i="19"/>
  <c r="O262" i="19"/>
  <c r="J262" i="19"/>
  <c r="K262" i="19"/>
  <c r="M189" i="19"/>
  <c r="G189" i="19"/>
  <c r="J189" i="19"/>
  <c r="K189" i="19"/>
  <c r="O189" i="19"/>
  <c r="J272" i="19"/>
  <c r="K272" i="19"/>
  <c r="M272" i="19"/>
  <c r="G272" i="19"/>
  <c r="O272" i="19"/>
  <c r="M163" i="19"/>
  <c r="J163" i="19"/>
  <c r="K163" i="19"/>
  <c r="G163" i="19"/>
  <c r="O163" i="19"/>
  <c r="O222" i="19"/>
  <c r="J222" i="19"/>
  <c r="K222" i="19"/>
  <c r="G222" i="19"/>
  <c r="M222" i="19"/>
  <c r="J174" i="19"/>
  <c r="K174" i="19"/>
  <c r="O174" i="19"/>
  <c r="M174" i="19"/>
  <c r="G174" i="19"/>
  <c r="M109" i="19"/>
  <c r="O109" i="19"/>
  <c r="G109" i="19"/>
  <c r="J109" i="19"/>
  <c r="K109" i="19"/>
  <c r="J59" i="19"/>
  <c r="K59" i="19"/>
  <c r="O59" i="19"/>
  <c r="G59" i="19"/>
  <c r="M59" i="19"/>
  <c r="E254" i="16"/>
  <c r="E268" i="16"/>
  <c r="G268" i="16"/>
  <c r="J243" i="19"/>
  <c r="K243" i="19"/>
  <c r="G243" i="19"/>
  <c r="M243" i="19"/>
  <c r="O243" i="19"/>
  <c r="G279" i="19"/>
  <c r="J279" i="19"/>
  <c r="K279" i="19"/>
  <c r="M279" i="19"/>
  <c r="O279" i="19"/>
  <c r="O48" i="19"/>
  <c r="J48" i="19"/>
  <c r="K48" i="19"/>
  <c r="G48" i="19"/>
  <c r="M48" i="19"/>
  <c r="J261" i="19"/>
  <c r="K261" i="19"/>
  <c r="M261" i="19"/>
  <c r="G261" i="19"/>
  <c r="O261" i="19"/>
  <c r="O101" i="19"/>
  <c r="G101" i="19"/>
  <c r="J101" i="19"/>
  <c r="K101" i="19"/>
  <c r="M101" i="19"/>
  <c r="J21" i="19"/>
  <c r="K21" i="19"/>
  <c r="M21" i="19"/>
  <c r="O21" i="19"/>
  <c r="G21" i="19"/>
  <c r="M278" i="19"/>
  <c r="O278" i="19"/>
  <c r="J278" i="19"/>
  <c r="K278" i="19"/>
  <c r="G278" i="19"/>
  <c r="M86" i="19"/>
  <c r="O86" i="19"/>
  <c r="G86" i="19"/>
  <c r="J86" i="19"/>
  <c r="K86" i="19"/>
  <c r="M192" i="19"/>
  <c r="J192" i="19"/>
  <c r="K192" i="19"/>
  <c r="O192" i="19"/>
  <c r="G192" i="19"/>
  <c r="M106" i="19"/>
  <c r="O106" i="19"/>
  <c r="G106" i="19"/>
  <c r="J106" i="19"/>
  <c r="K106" i="19"/>
  <c r="M156" i="19"/>
  <c r="J156" i="19"/>
  <c r="K156" i="19"/>
  <c r="G156" i="19"/>
  <c r="O156" i="19"/>
  <c r="M219" i="19"/>
  <c r="O219" i="19"/>
  <c r="G219" i="19"/>
  <c r="J219" i="19"/>
  <c r="K219" i="19"/>
  <c r="G217" i="19"/>
  <c r="O217" i="19"/>
  <c r="J217" i="19"/>
  <c r="K217" i="19"/>
  <c r="M217" i="19"/>
  <c r="M104" i="19"/>
  <c r="O104" i="19"/>
  <c r="G104" i="19"/>
  <c r="J104" i="19"/>
  <c r="K104" i="19"/>
  <c r="J58" i="19"/>
  <c r="K58" i="19"/>
  <c r="O58" i="19"/>
  <c r="G58" i="19"/>
  <c r="M58" i="19"/>
  <c r="E255" i="16"/>
  <c r="G255" i="16"/>
  <c r="E269" i="16"/>
  <c r="J269" i="16"/>
  <c r="K269" i="16"/>
  <c r="J204" i="19"/>
  <c r="K204" i="19"/>
  <c r="G204" i="19"/>
  <c r="O204" i="19"/>
  <c r="M204" i="19"/>
  <c r="J29" i="19"/>
  <c r="K29" i="19"/>
  <c r="O29" i="19"/>
  <c r="G29" i="19"/>
  <c r="M29" i="19"/>
  <c r="G64" i="19"/>
  <c r="M64" i="19"/>
  <c r="O64" i="19"/>
  <c r="J64" i="19"/>
  <c r="K64" i="19"/>
  <c r="G90" i="19"/>
  <c r="M90" i="19"/>
  <c r="J90" i="19"/>
  <c r="K90" i="19"/>
  <c r="O90" i="19"/>
  <c r="J84" i="19"/>
  <c r="K84" i="19"/>
  <c r="G84" i="19"/>
  <c r="M84" i="19"/>
  <c r="O84" i="19"/>
  <c r="J271" i="19"/>
  <c r="K271" i="19"/>
  <c r="M271" i="19"/>
  <c r="O271" i="19"/>
  <c r="G271" i="19"/>
  <c r="O9" i="19"/>
  <c r="M9" i="19"/>
  <c r="G9" i="19"/>
  <c r="J9" i="19"/>
  <c r="K9" i="19"/>
  <c r="O263" i="19"/>
  <c r="G263" i="19"/>
  <c r="M263" i="19"/>
  <c r="J263" i="19"/>
  <c r="K263" i="19"/>
  <c r="J51" i="19"/>
  <c r="K51" i="19"/>
  <c r="O51" i="19"/>
  <c r="M51" i="19"/>
  <c r="G51" i="19"/>
  <c r="G108" i="19"/>
  <c r="O108" i="19"/>
  <c r="M108" i="19"/>
  <c r="J108" i="19"/>
  <c r="K108" i="19"/>
  <c r="O198" i="19"/>
  <c r="M198" i="19"/>
  <c r="J198" i="19"/>
  <c r="K198" i="19"/>
  <c r="G198" i="19"/>
  <c r="J133" i="19"/>
  <c r="K133" i="19"/>
  <c r="G133" i="19"/>
  <c r="M133" i="19"/>
  <c r="O133" i="19"/>
  <c r="M134" i="19"/>
  <c r="J134" i="19"/>
  <c r="K134" i="19"/>
  <c r="O134" i="19"/>
  <c r="G134" i="19"/>
  <c r="J46" i="19"/>
  <c r="K46" i="19"/>
  <c r="O46" i="19"/>
  <c r="G46" i="19"/>
  <c r="M46" i="19"/>
  <c r="O10" i="19"/>
  <c r="G10" i="19"/>
  <c r="M10" i="19"/>
  <c r="J10" i="19"/>
  <c r="K10" i="19"/>
  <c r="O142" i="19"/>
  <c r="J142" i="19"/>
  <c r="K142" i="19"/>
  <c r="G142" i="19"/>
  <c r="M142" i="19"/>
  <c r="M296" i="19"/>
  <c r="O296" i="19"/>
  <c r="J296" i="19"/>
  <c r="K296" i="19"/>
  <c r="G296" i="19"/>
  <c r="G187" i="19"/>
  <c r="J187" i="19"/>
  <c r="K187" i="19"/>
  <c r="M187" i="19"/>
  <c r="O187" i="19"/>
  <c r="O146" i="19"/>
  <c r="J146" i="19"/>
  <c r="K146" i="19"/>
  <c r="G146" i="19"/>
  <c r="M146" i="19"/>
  <c r="M166" i="19"/>
  <c r="O166" i="19"/>
  <c r="G166" i="19"/>
  <c r="J166" i="19"/>
  <c r="K166" i="19"/>
  <c r="O197" i="19"/>
  <c r="M197" i="19"/>
  <c r="J197" i="19"/>
  <c r="K197" i="19"/>
  <c r="G197" i="19"/>
  <c r="M224" i="19"/>
  <c r="J224" i="19"/>
  <c r="K224" i="19"/>
  <c r="O224" i="19"/>
  <c r="G224" i="19"/>
  <c r="G274" i="19"/>
  <c r="J274" i="19"/>
  <c r="K274" i="19"/>
  <c r="O274" i="19"/>
  <c r="M274" i="19"/>
  <c r="M30" i="19"/>
  <c r="J30" i="19"/>
  <c r="K30" i="19"/>
  <c r="O30" i="19"/>
  <c r="G30" i="19"/>
  <c r="M87" i="19"/>
  <c r="O87" i="19"/>
  <c r="J87" i="19"/>
  <c r="K87" i="19"/>
  <c r="G87" i="19"/>
  <c r="G194" i="19"/>
  <c r="J194" i="19"/>
  <c r="K194" i="19"/>
  <c r="M194" i="19"/>
  <c r="O194" i="19"/>
  <c r="M203" i="19"/>
  <c r="G203" i="19"/>
  <c r="J203" i="19"/>
  <c r="K203" i="19"/>
  <c r="O203" i="19"/>
  <c r="M216" i="19"/>
  <c r="G216" i="19"/>
  <c r="J216" i="19"/>
  <c r="K216" i="19"/>
  <c r="O216" i="19"/>
  <c r="G218" i="19"/>
  <c r="O218" i="19"/>
  <c r="J218" i="19"/>
  <c r="K218" i="19"/>
  <c r="M218" i="19"/>
  <c r="J164" i="19"/>
  <c r="K164" i="19"/>
  <c r="M164" i="19"/>
  <c r="G164" i="19"/>
  <c r="O164" i="19"/>
  <c r="M97" i="19"/>
  <c r="J97" i="19"/>
  <c r="K97" i="19"/>
  <c r="G97" i="19"/>
  <c r="O97" i="19"/>
  <c r="G56" i="19"/>
  <c r="J56" i="19"/>
  <c r="K56" i="19"/>
  <c r="M56" i="19"/>
  <c r="O56" i="19"/>
  <c r="E256" i="16"/>
  <c r="J256" i="16"/>
  <c r="K256" i="16"/>
  <c r="E270" i="16"/>
  <c r="J270" i="16"/>
  <c r="K270" i="16"/>
  <c r="E292" i="16"/>
  <c r="M60" i="19"/>
  <c r="O60" i="19"/>
  <c r="J60" i="19"/>
  <c r="K60" i="19"/>
  <c r="G60" i="19"/>
  <c r="O297" i="19"/>
  <c r="M297" i="19"/>
  <c r="J297" i="19"/>
  <c r="K297" i="19"/>
  <c r="G297" i="19"/>
  <c r="J180" i="19"/>
  <c r="K180" i="19"/>
  <c r="O180" i="19"/>
  <c r="M180" i="19"/>
  <c r="G180" i="19"/>
  <c r="M119" i="19"/>
  <c r="J119" i="19"/>
  <c r="K119" i="19"/>
  <c r="G119" i="19"/>
  <c r="O119" i="19"/>
  <c r="M74" i="19"/>
  <c r="J74" i="19"/>
  <c r="K74" i="19"/>
  <c r="G74" i="19"/>
  <c r="O74" i="19"/>
  <c r="O233" i="19"/>
  <c r="M233" i="19"/>
  <c r="G233" i="19"/>
  <c r="J233" i="19"/>
  <c r="K233" i="19"/>
  <c r="M34" i="19"/>
  <c r="J34" i="19"/>
  <c r="K34" i="19"/>
  <c r="O34" i="19"/>
  <c r="G34" i="19"/>
  <c r="G110" i="19"/>
  <c r="O110" i="19"/>
  <c r="J110" i="19"/>
  <c r="K110" i="19"/>
  <c r="M110" i="19"/>
  <c r="O169" i="19"/>
  <c r="M169" i="19"/>
  <c r="G169" i="19"/>
  <c r="J169" i="19"/>
  <c r="K169" i="19"/>
  <c r="J77" i="19"/>
  <c r="K77" i="19"/>
  <c r="M77" i="19"/>
  <c r="O77" i="19"/>
  <c r="G77" i="19"/>
  <c r="M13" i="19"/>
  <c r="J13" i="19"/>
  <c r="K13" i="19"/>
  <c r="O13" i="19"/>
  <c r="G13" i="19"/>
  <c r="M38" i="19"/>
  <c r="G38" i="19"/>
  <c r="O38" i="19"/>
  <c r="J38" i="19"/>
  <c r="K38" i="19"/>
  <c r="O215" i="19"/>
  <c r="M215" i="19"/>
  <c r="J215" i="19"/>
  <c r="K215" i="19"/>
  <c r="G215" i="19"/>
  <c r="G161" i="19"/>
  <c r="O161" i="19"/>
  <c r="J161" i="19"/>
  <c r="K161" i="19"/>
  <c r="M161" i="19"/>
  <c r="G98" i="19"/>
  <c r="O98" i="19"/>
  <c r="J98" i="19"/>
  <c r="K98" i="19"/>
  <c r="M98" i="19"/>
  <c r="O49" i="19"/>
  <c r="J49" i="19"/>
  <c r="K49" i="19"/>
  <c r="G49" i="19"/>
  <c r="M49" i="19"/>
  <c r="E257" i="16"/>
  <c r="E271" i="16"/>
  <c r="E293" i="16"/>
  <c r="M195" i="19"/>
  <c r="O195" i="19"/>
  <c r="G195" i="19"/>
  <c r="J195" i="19"/>
  <c r="K195" i="19"/>
  <c r="M148" i="19"/>
  <c r="O148" i="19"/>
  <c r="G148" i="19"/>
  <c r="J148" i="19"/>
  <c r="K148" i="19"/>
  <c r="O18" i="19"/>
  <c r="G18" i="19"/>
  <c r="J18" i="19"/>
  <c r="K18" i="19"/>
  <c r="M18" i="19"/>
  <c r="M123" i="19"/>
  <c r="J123" i="19"/>
  <c r="K123" i="19"/>
  <c r="G123" i="19"/>
  <c r="O123" i="19"/>
  <c r="M83" i="19"/>
  <c r="J83" i="19"/>
  <c r="K83" i="19"/>
  <c r="G83" i="19"/>
  <c r="O83" i="19"/>
  <c r="M88" i="19"/>
  <c r="J88" i="19"/>
  <c r="K88" i="19"/>
  <c r="G88" i="19"/>
  <c r="O88" i="19"/>
  <c r="J245" i="19"/>
  <c r="K245" i="19"/>
  <c r="M245" i="19"/>
  <c r="G245" i="19"/>
  <c r="O245" i="19"/>
  <c r="O16" i="19"/>
  <c r="G16" i="19"/>
  <c r="M16" i="19"/>
  <c r="J16" i="19"/>
  <c r="K16" i="19"/>
  <c r="G62" i="19"/>
  <c r="J62" i="19"/>
  <c r="K62" i="19"/>
  <c r="O62" i="19"/>
  <c r="M62" i="19"/>
  <c r="M39" i="19"/>
  <c r="G39" i="19"/>
  <c r="O39" i="19"/>
  <c r="J39" i="19"/>
  <c r="K39" i="19"/>
  <c r="M214" i="19"/>
  <c r="J214" i="19"/>
  <c r="K214" i="19"/>
  <c r="G214" i="19"/>
  <c r="O214" i="19"/>
  <c r="M160" i="19"/>
  <c r="O160" i="19"/>
  <c r="G160" i="19"/>
  <c r="J160" i="19"/>
  <c r="K160" i="19"/>
  <c r="M96" i="19"/>
  <c r="O96" i="19"/>
  <c r="G96" i="19"/>
  <c r="J96" i="19"/>
  <c r="K96" i="19"/>
  <c r="J37" i="19"/>
  <c r="K37" i="19"/>
  <c r="O37" i="19"/>
  <c r="M37" i="19"/>
  <c r="G37" i="19"/>
  <c r="E258" i="16"/>
  <c r="J258" i="16"/>
  <c r="K258" i="16"/>
  <c r="E272" i="16"/>
  <c r="E294" i="16"/>
  <c r="J294" i="16"/>
  <c r="K294" i="16"/>
  <c r="G23" i="19"/>
  <c r="M23" i="19"/>
  <c r="O23" i="19"/>
  <c r="J23" i="19"/>
  <c r="K23" i="19"/>
  <c r="J40" i="19"/>
  <c r="K40" i="19"/>
  <c r="O40" i="19"/>
  <c r="G40" i="19"/>
  <c r="M40" i="19"/>
  <c r="O105" i="19"/>
  <c r="M105" i="19"/>
  <c r="G105" i="19"/>
  <c r="J105" i="19"/>
  <c r="K105" i="19"/>
  <c r="G162" i="19"/>
  <c r="J162" i="19"/>
  <c r="K162" i="19"/>
  <c r="O162" i="19"/>
  <c r="M162" i="19"/>
  <c r="J253" i="19"/>
  <c r="K253" i="19"/>
  <c r="O253" i="19"/>
  <c r="M253" i="19"/>
  <c r="G253" i="19"/>
  <c r="M32" i="19"/>
  <c r="J32" i="19"/>
  <c r="K32" i="19"/>
  <c r="O32" i="19"/>
  <c r="G32" i="19"/>
  <c r="M140" i="19"/>
  <c r="O140" i="19"/>
  <c r="J140" i="19"/>
  <c r="K140" i="19"/>
  <c r="G140" i="19"/>
  <c r="O132" i="19"/>
  <c r="M132" i="19"/>
  <c r="J132" i="19"/>
  <c r="K132" i="19"/>
  <c r="G132" i="19"/>
  <c r="M283" i="19"/>
  <c r="G283" i="19"/>
  <c r="O283" i="19"/>
  <c r="J283" i="19"/>
  <c r="K283" i="19"/>
  <c r="M33" i="19"/>
  <c r="O33" i="19"/>
  <c r="G33" i="19"/>
  <c r="J33" i="19"/>
  <c r="K33" i="19"/>
  <c r="M99" i="19"/>
  <c r="O99" i="19"/>
  <c r="G99" i="19"/>
  <c r="J99" i="19"/>
  <c r="K99" i="19"/>
  <c r="J268" i="19"/>
  <c r="K268" i="19"/>
  <c r="G268" i="19"/>
  <c r="O268" i="19"/>
  <c r="M268" i="19"/>
  <c r="G15" i="19"/>
  <c r="J15" i="19"/>
  <c r="K15" i="19"/>
  <c r="O15" i="19"/>
  <c r="M15" i="19"/>
  <c r="M213" i="19"/>
  <c r="O213" i="19"/>
  <c r="J213" i="19"/>
  <c r="K213" i="19"/>
  <c r="G213" i="19"/>
  <c r="G159" i="19"/>
  <c r="M159" i="19"/>
  <c r="O159" i="19"/>
  <c r="J159" i="19"/>
  <c r="K159" i="19"/>
  <c r="J95" i="19"/>
  <c r="K95" i="19"/>
  <c r="O95" i="19"/>
  <c r="M95" i="19"/>
  <c r="G95" i="19"/>
  <c r="M43" i="19"/>
  <c r="J43" i="19"/>
  <c r="K43" i="19"/>
  <c r="G43" i="19"/>
  <c r="O43" i="19"/>
  <c r="E273" i="16"/>
  <c r="D274" i="16"/>
  <c r="D290" i="16"/>
  <c r="D298" i="16"/>
  <c r="D306" i="16"/>
  <c r="D252" i="16"/>
  <c r="D260" i="16"/>
  <c r="D268" i="16"/>
  <c r="D284" i="16"/>
  <c r="D292" i="16"/>
  <c r="D253" i="16"/>
  <c r="D261" i="16"/>
  <c r="D269" i="16"/>
  <c r="D277" i="16"/>
  <c r="D285" i="16"/>
  <c r="D293" i="16"/>
  <c r="D301" i="16"/>
  <c r="D254" i="16"/>
  <c r="D262" i="16"/>
  <c r="D270" i="16"/>
  <c r="D278" i="16"/>
  <c r="D286" i="16"/>
  <c r="D294" i="16"/>
  <c r="D255" i="16"/>
  <c r="D263" i="16"/>
  <c r="D271" i="16"/>
  <c r="D279" i="16"/>
  <c r="D256" i="16"/>
  <c r="D264" i="16"/>
  <c r="D272" i="16"/>
  <c r="D248" i="16"/>
  <c r="D296" i="16"/>
  <c r="D249" i="16"/>
  <c r="D257" i="16"/>
  <c r="D265" i="16"/>
  <c r="D273" i="16"/>
  <c r="D289" i="16"/>
  <c r="D297" i="16"/>
  <c r="D258" i="16"/>
  <c r="D266" i="16"/>
  <c r="G276" i="16"/>
  <c r="J282" i="16"/>
  <c r="K282" i="16"/>
  <c r="J298" i="16"/>
  <c r="K298" i="16"/>
  <c r="J300" i="16"/>
  <c r="K300" i="16"/>
  <c r="G274" i="16"/>
  <c r="J264" i="16"/>
  <c r="K264" i="16"/>
  <c r="J285" i="16"/>
  <c r="K285" i="16"/>
  <c r="J259" i="16"/>
  <c r="K259" i="16"/>
  <c r="G287" i="16"/>
  <c r="G303" i="16"/>
  <c r="G261" i="16"/>
  <c r="J291" i="16"/>
  <c r="K291" i="16"/>
  <c r="G296" i="16"/>
  <c r="J276" i="16"/>
  <c r="K276" i="16"/>
  <c r="J286" i="16"/>
  <c r="K286" i="16"/>
  <c r="J306" i="16"/>
  <c r="K306" i="16"/>
  <c r="J255" i="16"/>
  <c r="K255" i="16"/>
  <c r="J283" i="16"/>
  <c r="K283" i="16"/>
  <c r="J288" i="16"/>
  <c r="K288" i="16"/>
  <c r="J250" i="16"/>
  <c r="K250" i="16"/>
  <c r="G267" i="16"/>
  <c r="G280" i="16"/>
  <c r="G282" i="16"/>
  <c r="G304" i="16"/>
  <c r="G285" i="16"/>
  <c r="J251" i="16"/>
  <c r="K251" i="16"/>
  <c r="J261" i="16"/>
  <c r="K261" i="16"/>
  <c r="J252" i="16"/>
  <c r="K252" i="16"/>
  <c r="J262" i="16"/>
  <c r="K262" i="16"/>
  <c r="G293" i="16"/>
  <c r="G298" i="16"/>
  <c r="J303" i="16"/>
  <c r="K303" i="16"/>
  <c r="J274" i="16"/>
  <c r="K274" i="16"/>
  <c r="J284" i="16"/>
  <c r="K284" i="16"/>
  <c r="J249" i="16"/>
  <c r="K249" i="16"/>
  <c r="J302" i="16"/>
  <c r="K302" i="16"/>
  <c r="G300" i="16"/>
  <c r="J280" i="16"/>
  <c r="K280" i="16"/>
  <c r="G291" i="16"/>
  <c r="G302" i="16"/>
  <c r="G249" i="16"/>
  <c r="G305" i="16"/>
  <c r="J297" i="16"/>
  <c r="K297" i="16"/>
  <c r="G288" i="16"/>
  <c r="J296" i="16"/>
  <c r="K296" i="16"/>
  <c r="J304" i="16"/>
  <c r="K304" i="16"/>
  <c r="G251" i="16"/>
  <c r="J267" i="16"/>
  <c r="K267" i="16"/>
  <c r="G283" i="16"/>
  <c r="G286" i="16"/>
  <c r="G259" i="16"/>
  <c r="G306" i="16"/>
  <c r="G250" i="16"/>
  <c r="G254" i="16"/>
  <c r="G258" i="16"/>
  <c r="J281" i="16"/>
  <c r="K281" i="16"/>
  <c r="J260" i="16"/>
  <c r="K260" i="16"/>
  <c r="J263" i="16"/>
  <c r="K263" i="16"/>
  <c r="Q229" i="19"/>
  <c r="P229" i="19"/>
  <c r="P131" i="19"/>
  <c r="Q131" i="19"/>
  <c r="P234" i="19"/>
  <c r="Q234" i="19"/>
  <c r="P27" i="19"/>
  <c r="Q27" i="19"/>
  <c r="P267" i="19"/>
  <c r="Q267" i="19"/>
  <c r="Q238" i="19"/>
  <c r="P238" i="19"/>
  <c r="P116" i="19"/>
  <c r="Q116" i="19"/>
  <c r="G295" i="16"/>
  <c r="Q53" i="19"/>
  <c r="P53" i="19"/>
  <c r="Q151" i="19"/>
  <c r="P151" i="19"/>
  <c r="P65" i="19"/>
  <c r="Q65" i="19"/>
  <c r="P246" i="19"/>
  <c r="Q246" i="19"/>
  <c r="P26" i="19"/>
  <c r="Q26" i="19"/>
  <c r="Q68" i="19"/>
  <c r="P68" i="19"/>
  <c r="P302" i="19"/>
  <c r="Q302" i="19"/>
  <c r="P244" i="19"/>
  <c r="Q244" i="19"/>
  <c r="Q305" i="19"/>
  <c r="P305" i="19"/>
  <c r="P102" i="19"/>
  <c r="Q102" i="19"/>
  <c r="Q235" i="19"/>
  <c r="P235" i="19"/>
  <c r="P126" i="19"/>
  <c r="Q126" i="19"/>
  <c r="Q45" i="19"/>
  <c r="P45" i="19"/>
  <c r="Q291" i="19"/>
  <c r="P291" i="19"/>
  <c r="P240" i="19"/>
  <c r="Q240" i="19"/>
  <c r="Q280" i="19"/>
  <c r="P280" i="19"/>
  <c r="P196" i="19"/>
  <c r="Q196" i="19"/>
  <c r="Q44" i="19"/>
  <c r="P44" i="19"/>
  <c r="Q232" i="19"/>
  <c r="P232" i="19"/>
  <c r="Q304" i="19"/>
  <c r="P304" i="19"/>
  <c r="P122" i="19"/>
  <c r="Q122" i="19"/>
  <c r="P191" i="19"/>
  <c r="Q191" i="19"/>
  <c r="Q94" i="19"/>
  <c r="P94" i="19"/>
  <c r="P281" i="19"/>
  <c r="Q281" i="19"/>
  <c r="Q288" i="19"/>
  <c r="P288" i="19"/>
  <c r="Q251" i="19"/>
  <c r="P251" i="19"/>
  <c r="Q144" i="19"/>
  <c r="P144" i="19"/>
  <c r="G248" i="16"/>
  <c r="J295" i="16"/>
  <c r="K295" i="16"/>
  <c r="Q115" i="19"/>
  <c r="P115" i="19"/>
  <c r="P237" i="19"/>
  <c r="Q237" i="19"/>
  <c r="Q259" i="19"/>
  <c r="P259" i="19"/>
  <c r="P17" i="19"/>
  <c r="Q17" i="19"/>
  <c r="Q117" i="19"/>
  <c r="P117" i="19"/>
  <c r="Q303" i="19"/>
  <c r="P303" i="19"/>
  <c r="P35" i="19"/>
  <c r="Q35" i="19"/>
  <c r="P295" i="19"/>
  <c r="Q295" i="19"/>
  <c r="Q300" i="19"/>
  <c r="P300" i="19"/>
  <c r="Q239" i="19"/>
  <c r="P239" i="19"/>
  <c r="P36" i="19"/>
  <c r="Q36" i="19"/>
  <c r="P121" i="19"/>
  <c r="Q121" i="19"/>
  <c r="Q282" i="19"/>
  <c r="P282" i="19"/>
  <c r="Q247" i="19"/>
  <c r="P247" i="19"/>
  <c r="P241" i="19"/>
  <c r="Q241" i="19"/>
  <c r="P24" i="19"/>
  <c r="Q24" i="19"/>
  <c r="P250" i="19"/>
  <c r="Q250" i="19"/>
  <c r="Q236" i="19"/>
  <c r="P236" i="19"/>
  <c r="G272" i="16"/>
  <c r="Q99" i="19"/>
  <c r="P99" i="19"/>
  <c r="P95" i="19"/>
  <c r="Q95" i="19"/>
  <c r="P215" i="19"/>
  <c r="Q215" i="19"/>
  <c r="Q46" i="19"/>
  <c r="P46" i="19"/>
  <c r="Q29" i="19"/>
  <c r="P29" i="19"/>
  <c r="P106" i="19"/>
  <c r="Q106" i="19"/>
  <c r="Q18" i="19"/>
  <c r="P18" i="19"/>
  <c r="Q119" i="19"/>
  <c r="P119" i="19"/>
  <c r="P177" i="19"/>
  <c r="Q177" i="19"/>
  <c r="P209" i="19"/>
  <c r="Q209" i="19"/>
  <c r="P71" i="19"/>
  <c r="Q71" i="19"/>
  <c r="Q202" i="19"/>
  <c r="P202" i="19"/>
  <c r="Q181" i="19"/>
  <c r="P181" i="19"/>
  <c r="G294" i="16"/>
  <c r="G270" i="16"/>
  <c r="J287" i="16"/>
  <c r="K287" i="16"/>
  <c r="J301" i="16"/>
  <c r="K301" i="16"/>
  <c r="Q159" i="19"/>
  <c r="P159" i="19"/>
  <c r="P88" i="19"/>
  <c r="Q88" i="19"/>
  <c r="P38" i="19"/>
  <c r="Q38" i="19"/>
  <c r="Q84" i="19"/>
  <c r="P84" i="19"/>
  <c r="P243" i="19"/>
  <c r="Q243" i="19"/>
  <c r="Q174" i="19"/>
  <c r="P174" i="19"/>
  <c r="Q78" i="19"/>
  <c r="P78" i="19"/>
  <c r="P298" i="19"/>
  <c r="Q298" i="19"/>
  <c r="P125" i="19"/>
  <c r="Q125" i="19"/>
  <c r="Q183" i="19"/>
  <c r="P183" i="19"/>
  <c r="P293" i="19"/>
  <c r="Q293" i="19"/>
  <c r="P258" i="19"/>
  <c r="Q258" i="19"/>
  <c r="P135" i="19"/>
  <c r="Q135" i="19"/>
  <c r="Q79" i="19"/>
  <c r="P79" i="19"/>
  <c r="Q54" i="19"/>
  <c r="P54" i="19"/>
  <c r="Q255" i="19"/>
  <c r="P255" i="19"/>
  <c r="Q66" i="19"/>
  <c r="P66" i="19"/>
  <c r="P67" i="19"/>
  <c r="Q67" i="19"/>
  <c r="P292" i="19"/>
  <c r="Q292" i="19"/>
  <c r="Q260" i="19"/>
  <c r="P260" i="19"/>
  <c r="Q80" i="19"/>
  <c r="P80" i="19"/>
  <c r="Q124" i="19"/>
  <c r="P124" i="19"/>
  <c r="Q252" i="19"/>
  <c r="P252" i="19"/>
  <c r="P171" i="19"/>
  <c r="Q171" i="19"/>
  <c r="P208" i="19"/>
  <c r="Q208" i="19"/>
  <c r="Q197" i="19"/>
  <c r="P197" i="19"/>
  <c r="Q228" i="19"/>
  <c r="P228" i="19"/>
  <c r="Q118" i="19"/>
  <c r="P118" i="19"/>
  <c r="Q299" i="19"/>
  <c r="P299" i="19"/>
  <c r="P89" i="19"/>
  <c r="Q89" i="19"/>
  <c r="P73" i="19"/>
  <c r="Q73" i="19"/>
  <c r="P91" i="19"/>
  <c r="Q91" i="19"/>
  <c r="Q93" i="19"/>
  <c r="P93" i="19"/>
  <c r="Q128" i="19"/>
  <c r="P128" i="19"/>
  <c r="Q52" i="19"/>
  <c r="P52" i="19"/>
  <c r="P39" i="19"/>
  <c r="Q39" i="19"/>
  <c r="P134" i="19"/>
  <c r="Q134" i="19"/>
  <c r="Q192" i="19"/>
  <c r="P192" i="19"/>
  <c r="Q50" i="19"/>
  <c r="P50" i="19"/>
  <c r="Q81" i="19"/>
  <c r="P81" i="19"/>
  <c r="Q290" i="19"/>
  <c r="P290" i="19"/>
  <c r="G299" i="16"/>
  <c r="Q37" i="19"/>
  <c r="P37" i="19"/>
  <c r="P87" i="19"/>
  <c r="Q87" i="19"/>
  <c r="P226" i="19"/>
  <c r="Q226" i="19"/>
  <c r="P172" i="19"/>
  <c r="Q172" i="19"/>
  <c r="Q242" i="19"/>
  <c r="P242" i="19"/>
  <c r="Q286" i="19"/>
  <c r="P286" i="19"/>
  <c r="Q262" i="19"/>
  <c r="P262" i="19"/>
  <c r="J254" i="16"/>
  <c r="K254" i="16"/>
  <c r="P227" i="19"/>
  <c r="Q227" i="19"/>
  <c r="Q170" i="19"/>
  <c r="P170" i="19"/>
  <c r="Q231" i="19"/>
  <c r="P231" i="19"/>
  <c r="P270" i="19"/>
  <c r="Q270" i="19"/>
  <c r="Q127" i="19"/>
  <c r="P127" i="19"/>
  <c r="Q265" i="19"/>
  <c r="P265" i="19"/>
  <c r="P63" i="19"/>
  <c r="Q63" i="19"/>
  <c r="P213" i="19"/>
  <c r="Q213" i="19"/>
  <c r="Q40" i="19"/>
  <c r="P40" i="19"/>
  <c r="Q98" i="19"/>
  <c r="P98" i="19"/>
  <c r="P180" i="19"/>
  <c r="Q180" i="19"/>
  <c r="Q264" i="19"/>
  <c r="P264" i="19"/>
  <c r="P75" i="19"/>
  <c r="Q75" i="19"/>
  <c r="Q155" i="19"/>
  <c r="P155" i="19"/>
  <c r="P248" i="19"/>
  <c r="Q248" i="19"/>
  <c r="P301" i="19"/>
  <c r="Q301" i="19"/>
  <c r="Q8" i="19"/>
  <c r="P8" i="19"/>
  <c r="Q49" i="19"/>
  <c r="P49" i="19"/>
  <c r="P218" i="19"/>
  <c r="Q218" i="19"/>
  <c r="P296" i="19"/>
  <c r="Q296" i="19"/>
  <c r="P193" i="19"/>
  <c r="Q193" i="19"/>
  <c r="G269" i="16"/>
  <c r="P33" i="19"/>
  <c r="Q33" i="19"/>
  <c r="P107" i="19"/>
  <c r="Q107" i="19"/>
  <c r="Q254" i="19"/>
  <c r="P254" i="19"/>
  <c r="Q114" i="19"/>
  <c r="P114" i="19"/>
  <c r="Q200" i="19"/>
  <c r="P200" i="19"/>
  <c r="Q211" i="19"/>
  <c r="P211" i="19"/>
  <c r="Q306" i="19"/>
  <c r="P306" i="19"/>
  <c r="P19" i="19"/>
  <c r="Q19" i="19"/>
  <c r="Q57" i="19"/>
  <c r="P57" i="19"/>
  <c r="Q140" i="19"/>
  <c r="P140" i="19"/>
  <c r="P225" i="19"/>
  <c r="Q225" i="19"/>
  <c r="Q182" i="19"/>
  <c r="P182" i="19"/>
  <c r="Q105" i="19"/>
  <c r="P105" i="19"/>
  <c r="Q148" i="19"/>
  <c r="P148" i="19"/>
  <c r="P217" i="19"/>
  <c r="Q217" i="19"/>
  <c r="Q284" i="19"/>
  <c r="P284" i="19"/>
  <c r="Q28" i="19"/>
  <c r="P28" i="19"/>
  <c r="J292" i="16"/>
  <c r="K292" i="16"/>
  <c r="Q163" i="19"/>
  <c r="P163" i="19"/>
  <c r="G256" i="16"/>
  <c r="P142" i="19"/>
  <c r="Q142" i="19"/>
  <c r="J275" i="16"/>
  <c r="K275" i="16"/>
  <c r="J272" i="16"/>
  <c r="K272" i="16"/>
  <c r="G252" i="16"/>
  <c r="J271" i="16"/>
  <c r="K271" i="16"/>
  <c r="Q15" i="19"/>
  <c r="P15" i="19"/>
  <c r="P283" i="19"/>
  <c r="Q283" i="19"/>
  <c r="P23" i="19"/>
  <c r="Q23" i="19"/>
  <c r="Q123" i="19"/>
  <c r="P123" i="19"/>
  <c r="Q77" i="19"/>
  <c r="P77" i="19"/>
  <c r="P97" i="19"/>
  <c r="Q97" i="19"/>
  <c r="Q203" i="19"/>
  <c r="P203" i="19"/>
  <c r="Q156" i="19"/>
  <c r="P156" i="19"/>
  <c r="P59" i="19"/>
  <c r="Q59" i="19"/>
  <c r="P249" i="19"/>
  <c r="Q249" i="19"/>
  <c r="Q61" i="19"/>
  <c r="P61" i="19"/>
  <c r="P69" i="19"/>
  <c r="Q69" i="19"/>
  <c r="K7" i="19"/>
  <c r="P129" i="19"/>
  <c r="Q129" i="19"/>
  <c r="Q190" i="19"/>
  <c r="P190" i="19"/>
  <c r="P25" i="19"/>
  <c r="Q25" i="19"/>
  <c r="P72" i="19"/>
  <c r="Q72" i="19"/>
  <c r="Q266" i="19"/>
  <c r="P266" i="19"/>
  <c r="P277" i="19"/>
  <c r="Q277" i="19"/>
  <c r="Q147" i="19"/>
  <c r="P147" i="19"/>
  <c r="Q153" i="19"/>
  <c r="P153" i="19"/>
  <c r="Q51" i="19"/>
  <c r="P51" i="19"/>
  <c r="Q136" i="19"/>
  <c r="P136" i="19"/>
  <c r="G266" i="16"/>
  <c r="Q62" i="19"/>
  <c r="P62" i="19"/>
  <c r="P30" i="19"/>
  <c r="Q30" i="19"/>
  <c r="Q222" i="19"/>
  <c r="P222" i="19"/>
  <c r="P137" i="19"/>
  <c r="Q137" i="19"/>
  <c r="Q96" i="19"/>
  <c r="P96" i="19"/>
  <c r="Q195" i="19"/>
  <c r="P195" i="19"/>
  <c r="Q219" i="19"/>
  <c r="P219" i="19"/>
  <c r="J268" i="16"/>
  <c r="K268" i="16"/>
  <c r="Q263" i="19"/>
  <c r="P263" i="19"/>
  <c r="J273" i="16"/>
  <c r="K273" i="16"/>
  <c r="G279" i="16"/>
  <c r="J293" i="16"/>
  <c r="K293" i="16"/>
  <c r="P253" i="19"/>
  <c r="Q253" i="19"/>
  <c r="P161" i="19"/>
  <c r="Q161" i="19"/>
  <c r="Q274" i="19"/>
  <c r="P274" i="19"/>
  <c r="Q64" i="19"/>
  <c r="P64" i="19"/>
  <c r="Q273" i="19"/>
  <c r="P273" i="19"/>
  <c r="Q223" i="19"/>
  <c r="P223" i="19"/>
  <c r="Q173" i="19"/>
  <c r="P173" i="19"/>
  <c r="Q100" i="19"/>
  <c r="P100" i="19"/>
  <c r="Q7" i="19"/>
  <c r="P7" i="19"/>
  <c r="Q141" i="19"/>
  <c r="P141" i="19"/>
  <c r="P157" i="19"/>
  <c r="Q157" i="19"/>
  <c r="P20" i="19"/>
  <c r="Q20" i="19"/>
  <c r="Q85" i="19"/>
  <c r="P85" i="19"/>
  <c r="Q154" i="19"/>
  <c r="P154" i="19"/>
  <c r="Q275" i="19"/>
  <c r="P275" i="19"/>
  <c r="Q152" i="19"/>
  <c r="P152" i="19"/>
  <c r="Q199" i="19"/>
  <c r="P199" i="19"/>
  <c r="G275" i="16"/>
  <c r="Q166" i="19"/>
  <c r="P166" i="19"/>
  <c r="Q86" i="19"/>
  <c r="P86" i="19"/>
  <c r="P165" i="19"/>
  <c r="Q165" i="19"/>
  <c r="J289" i="16"/>
  <c r="K289" i="16"/>
  <c r="P43" i="19"/>
  <c r="Q43" i="19"/>
  <c r="J265" i="16"/>
  <c r="K265" i="16"/>
  <c r="J277" i="16"/>
  <c r="K277" i="16"/>
  <c r="J278" i="16"/>
  <c r="K278" i="16"/>
  <c r="Q160" i="19"/>
  <c r="P160" i="19"/>
  <c r="Q233" i="19"/>
  <c r="P233" i="19"/>
  <c r="P297" i="19"/>
  <c r="Q297" i="19"/>
  <c r="Q58" i="19"/>
  <c r="P58" i="19"/>
  <c r="P278" i="19"/>
  <c r="Q278" i="19"/>
  <c r="P272" i="19"/>
  <c r="Q272" i="19"/>
  <c r="P12" i="19"/>
  <c r="Q12" i="19"/>
  <c r="P103" i="19"/>
  <c r="Q103" i="19"/>
  <c r="P130" i="19"/>
  <c r="Q130" i="19"/>
  <c r="Q276" i="19"/>
  <c r="P276" i="19"/>
  <c r="Q92" i="19"/>
  <c r="P92" i="19"/>
  <c r="P150" i="19"/>
  <c r="Q150" i="19"/>
  <c r="P210" i="19"/>
  <c r="Q210" i="19"/>
  <c r="Q76" i="19"/>
  <c r="P76" i="19"/>
  <c r="Q201" i="19"/>
  <c r="P201" i="19"/>
  <c r="Q82" i="19"/>
  <c r="P82" i="19"/>
  <c r="Q32" i="19"/>
  <c r="P32" i="19"/>
  <c r="G273" i="16"/>
  <c r="Q168" i="19"/>
  <c r="P168" i="19"/>
  <c r="J266" i="16"/>
  <c r="K266" i="16"/>
  <c r="G264" i="16"/>
  <c r="J257" i="16"/>
  <c r="K257" i="16"/>
  <c r="J253" i="16"/>
  <c r="K253" i="16"/>
  <c r="J279" i="16"/>
  <c r="K279" i="16"/>
  <c r="P16" i="19"/>
  <c r="Q16" i="19"/>
  <c r="P74" i="19"/>
  <c r="Q74" i="19"/>
  <c r="Q146" i="19"/>
  <c r="P146" i="19"/>
  <c r="Q10" i="19"/>
  <c r="P10" i="19"/>
  <c r="Q198" i="19"/>
  <c r="P198" i="19"/>
  <c r="P9" i="19"/>
  <c r="Q9" i="19"/>
  <c r="P48" i="19"/>
  <c r="Q48" i="19"/>
  <c r="P41" i="19"/>
  <c r="Q41" i="19"/>
  <c r="P111" i="19"/>
  <c r="Q111" i="19"/>
  <c r="Q113" i="19"/>
  <c r="P113" i="19"/>
  <c r="Q70" i="19"/>
  <c r="P70" i="19"/>
  <c r="Q230" i="19"/>
  <c r="P230" i="19"/>
  <c r="Q206" i="19"/>
  <c r="P206" i="19"/>
  <c r="P285" i="19"/>
  <c r="Q285" i="19"/>
  <c r="Q207" i="19"/>
  <c r="P207" i="19"/>
  <c r="Q212" i="19"/>
  <c r="P212" i="19"/>
  <c r="P179" i="19"/>
  <c r="Q179" i="19"/>
  <c r="P110" i="19"/>
  <c r="Q110" i="19"/>
  <c r="Q204" i="19"/>
  <c r="P204" i="19"/>
  <c r="Q289" i="19"/>
  <c r="P289" i="19"/>
  <c r="P257" i="19"/>
  <c r="Q257" i="19"/>
  <c r="Q101" i="19"/>
  <c r="P101" i="19"/>
  <c r="G257" i="16"/>
  <c r="G271" i="16"/>
  <c r="P83" i="19"/>
  <c r="Q83" i="19"/>
  <c r="Q13" i="19"/>
  <c r="P13" i="19"/>
  <c r="P34" i="19"/>
  <c r="Q34" i="19"/>
  <c r="P56" i="19"/>
  <c r="Q56" i="19"/>
  <c r="P216" i="19"/>
  <c r="Q216" i="19"/>
  <c r="Q133" i="19"/>
  <c r="P133" i="19"/>
  <c r="P90" i="19"/>
  <c r="Q90" i="19"/>
  <c r="Q261" i="19"/>
  <c r="P261" i="19"/>
  <c r="G290" i="16"/>
  <c r="P268" i="19"/>
  <c r="Q268" i="19"/>
  <c r="P162" i="19"/>
  <c r="Q162" i="19"/>
  <c r="P214" i="19"/>
  <c r="Q214" i="19"/>
  <c r="Q245" i="19"/>
  <c r="P245" i="19"/>
  <c r="Q164" i="19"/>
  <c r="P164" i="19"/>
  <c r="Q194" i="19"/>
  <c r="P194" i="19"/>
  <c r="Q187" i="19"/>
  <c r="P187" i="19"/>
  <c r="P279" i="19"/>
  <c r="Q279" i="19"/>
  <c r="Q109" i="19"/>
  <c r="P109" i="19"/>
  <c r="P47" i="19"/>
  <c r="Q47" i="19"/>
  <c r="P287" i="19"/>
  <c r="Q287" i="19"/>
  <c r="Q42" i="19"/>
  <c r="P42" i="19"/>
  <c r="P294" i="19"/>
  <c r="Q294" i="19"/>
  <c r="Q167" i="19"/>
  <c r="P167" i="19"/>
  <c r="P205" i="19"/>
  <c r="Q205" i="19"/>
  <c r="Q188" i="19"/>
  <c r="P188" i="19"/>
  <c r="P138" i="19"/>
  <c r="Q138" i="19"/>
  <c r="P55" i="19"/>
  <c r="Q55" i="19"/>
  <c r="Q145" i="19"/>
  <c r="P145" i="19"/>
  <c r="Q143" i="19"/>
  <c r="P143" i="19"/>
  <c r="P60" i="19"/>
  <c r="Q60" i="19"/>
  <c r="Q224" i="19"/>
  <c r="P224" i="19"/>
  <c r="Q271" i="19"/>
  <c r="P271" i="19"/>
  <c r="Q21" i="19"/>
  <c r="P21" i="19"/>
  <c r="P176" i="19"/>
  <c r="Q176" i="19"/>
  <c r="Q158" i="19"/>
  <c r="P158" i="19"/>
  <c r="Q220" i="19"/>
  <c r="P220" i="19"/>
  <c r="Q149" i="19"/>
  <c r="P149" i="19"/>
  <c r="Q186" i="19"/>
  <c r="P186" i="19"/>
  <c r="Q120" i="19"/>
  <c r="P120" i="19"/>
  <c r="Q184" i="19"/>
  <c r="P184" i="19"/>
  <c r="P175" i="19"/>
  <c r="Q175" i="19"/>
  <c r="Q256" i="19"/>
  <c r="P256" i="19"/>
  <c r="Q185" i="19"/>
  <c r="P185" i="19"/>
  <c r="G253" i="16"/>
  <c r="G292" i="16"/>
  <c r="Q132" i="19"/>
  <c r="P132" i="19"/>
  <c r="P189" i="19"/>
  <c r="Q189" i="19"/>
  <c r="Q112" i="19"/>
  <c r="P112" i="19"/>
  <c r="P221" i="19"/>
  <c r="Q221" i="19"/>
  <c r="P14" i="19"/>
  <c r="Q14" i="19"/>
  <c r="Q178" i="19"/>
  <c r="P178" i="19"/>
  <c r="P31" i="19"/>
  <c r="Q31" i="19"/>
  <c r="P169" i="19"/>
  <c r="Q169" i="19"/>
  <c r="Q108" i="19"/>
  <c r="P108" i="19"/>
  <c r="Q104" i="19"/>
  <c r="P104" i="19"/>
  <c r="Q139" i="19"/>
  <c r="P139" i="19"/>
  <c r="P22" i="19"/>
  <c r="Q22" i="19"/>
  <c r="P269" i="19"/>
  <c r="Q269" i="19"/>
  <c r="F72" i="18"/>
  <c r="E72" i="18"/>
  <c r="F73" i="18"/>
  <c r="E73" i="18"/>
  <c r="F71" i="18"/>
  <c r="E71" i="18"/>
  <c r="F70" i="18"/>
  <c r="E70" i="18"/>
  <c r="F69" i="18"/>
  <c r="E69" i="18"/>
  <c r="E9" i="18"/>
  <c r="F9" i="18"/>
  <c r="E10" i="18"/>
  <c r="F10" i="18"/>
  <c r="E11" i="18"/>
  <c r="F11" i="18"/>
  <c r="E12" i="18"/>
  <c r="F12" i="18"/>
  <c r="E13" i="18"/>
  <c r="F13" i="18"/>
  <c r="E14" i="18"/>
  <c r="F14" i="18"/>
  <c r="E15" i="18"/>
  <c r="F15" i="18"/>
  <c r="E16" i="18"/>
  <c r="F16" i="18"/>
  <c r="E17" i="18"/>
  <c r="F17" i="18"/>
  <c r="E18" i="18"/>
  <c r="F18" i="18"/>
  <c r="E19" i="18"/>
  <c r="F19" i="18"/>
  <c r="E20" i="18"/>
  <c r="F20" i="18"/>
  <c r="E21" i="18"/>
  <c r="F21" i="18"/>
  <c r="E22" i="18"/>
  <c r="F22" i="18"/>
  <c r="E23" i="18"/>
  <c r="F23" i="18"/>
  <c r="E24" i="18"/>
  <c r="F24" i="18"/>
  <c r="E25" i="18"/>
  <c r="F25" i="18"/>
  <c r="E26" i="18"/>
  <c r="F26" i="18"/>
  <c r="E27" i="18"/>
  <c r="F27" i="18"/>
  <c r="E28" i="18"/>
  <c r="F28" i="18"/>
  <c r="E29" i="18"/>
  <c r="F29" i="18"/>
  <c r="E30" i="18"/>
  <c r="F30" i="18"/>
  <c r="E31" i="18"/>
  <c r="F31" i="18"/>
  <c r="E32" i="18"/>
  <c r="F32" i="18"/>
  <c r="E33" i="18"/>
  <c r="F33" i="18"/>
  <c r="E34" i="18"/>
  <c r="F34" i="18"/>
  <c r="E35" i="18"/>
  <c r="F35" i="18"/>
  <c r="E36" i="18"/>
  <c r="F36" i="18"/>
  <c r="E37" i="18"/>
  <c r="F37" i="18"/>
  <c r="E38" i="18"/>
  <c r="F38" i="18"/>
  <c r="E39" i="18"/>
  <c r="F39" i="18"/>
  <c r="E40" i="18"/>
  <c r="F40" i="18"/>
  <c r="E41" i="18"/>
  <c r="F41" i="18"/>
  <c r="E42" i="18"/>
  <c r="F42" i="18"/>
  <c r="E43" i="18"/>
  <c r="F43" i="18"/>
  <c r="E44" i="18"/>
  <c r="F44" i="18"/>
  <c r="E45" i="18"/>
  <c r="F45" i="18"/>
  <c r="E46" i="18"/>
  <c r="F46" i="18"/>
  <c r="E47" i="18"/>
  <c r="F47" i="18"/>
  <c r="E48" i="18"/>
  <c r="F48" i="18"/>
  <c r="E49" i="18"/>
  <c r="F49" i="18"/>
  <c r="E50" i="18"/>
  <c r="F50" i="18"/>
  <c r="E51" i="18"/>
  <c r="F51" i="18"/>
  <c r="E52" i="18"/>
  <c r="F52" i="18"/>
  <c r="E53" i="18"/>
  <c r="F53" i="18"/>
  <c r="E54" i="18"/>
  <c r="F54" i="18"/>
  <c r="E55" i="18"/>
  <c r="F55" i="18"/>
  <c r="E56" i="18"/>
  <c r="F56" i="18"/>
  <c r="E57" i="18"/>
  <c r="F57" i="18"/>
  <c r="E58" i="18"/>
  <c r="F58" i="18"/>
  <c r="E59" i="18"/>
  <c r="F59" i="18"/>
  <c r="E60" i="18"/>
  <c r="F60" i="18"/>
  <c r="E61" i="18"/>
  <c r="F61" i="18"/>
  <c r="E62" i="18"/>
  <c r="F62" i="18"/>
  <c r="E63" i="18"/>
  <c r="F63" i="18"/>
  <c r="E64" i="18"/>
  <c r="F64" i="18"/>
  <c r="E65" i="18"/>
  <c r="F65" i="18"/>
  <c r="E66" i="18"/>
  <c r="F66" i="18"/>
  <c r="E67" i="18"/>
  <c r="F67" i="18"/>
  <c r="E68" i="18"/>
  <c r="F68" i="18"/>
  <c r="F8" i="18"/>
  <c r="E8" i="18"/>
  <c r="E197" i="16"/>
  <c r="P9" i="14"/>
  <c r="E11" i="19"/>
  <c r="E308" i="19"/>
  <c r="E246" i="16"/>
  <c r="L59" i="17"/>
  <c r="K59" i="17"/>
  <c r="M59" i="17"/>
  <c r="N59" i="17"/>
  <c r="J246" i="16"/>
  <c r="K246" i="16"/>
  <c r="G246" i="16"/>
  <c r="D103" i="16"/>
  <c r="E103" i="16"/>
  <c r="D120" i="16"/>
  <c r="E120" i="16"/>
  <c r="D121" i="16"/>
  <c r="E121" i="16"/>
  <c r="D122" i="16"/>
  <c r="E122" i="16"/>
  <c r="D123" i="16"/>
  <c r="E123" i="16"/>
  <c r="D127" i="16"/>
  <c r="E127" i="16"/>
  <c r="D129" i="16"/>
  <c r="E129" i="16"/>
  <c r="D130" i="16"/>
  <c r="E130" i="16"/>
  <c r="D132" i="16"/>
  <c r="E132" i="16"/>
  <c r="D133" i="16"/>
  <c r="E133" i="16"/>
  <c r="D134" i="16"/>
  <c r="E134" i="16"/>
  <c r="D158" i="16"/>
  <c r="E158" i="16"/>
  <c r="D159" i="16"/>
  <c r="E159" i="16"/>
  <c r="D160" i="16"/>
  <c r="E160" i="16"/>
  <c r="D164" i="16"/>
  <c r="E164" i="16"/>
  <c r="D165" i="16"/>
  <c r="E165" i="16"/>
  <c r="D166" i="16"/>
  <c r="E166" i="16"/>
  <c r="D167" i="16"/>
  <c r="E167" i="16"/>
  <c r="D168" i="16"/>
  <c r="E168" i="16"/>
  <c r="D169" i="16"/>
  <c r="E169" i="16"/>
  <c r="D170" i="16"/>
  <c r="E170" i="16"/>
  <c r="D171" i="16"/>
  <c r="E171" i="16"/>
  <c r="D185" i="16"/>
  <c r="E185" i="16"/>
  <c r="D186" i="16"/>
  <c r="E186" i="16"/>
  <c r="D187" i="16"/>
  <c r="E187" i="16"/>
  <c r="D188" i="16"/>
  <c r="E188" i="16"/>
  <c r="D191" i="16"/>
  <c r="E191" i="16"/>
  <c r="D192" i="16"/>
  <c r="E192" i="16"/>
  <c r="D193" i="16"/>
  <c r="E193" i="16"/>
  <c r="D194" i="16"/>
  <c r="E194" i="16"/>
  <c r="D198" i="16"/>
  <c r="E198" i="16"/>
  <c r="D201" i="16"/>
  <c r="E201" i="16"/>
  <c r="D202" i="16"/>
  <c r="E202" i="16"/>
  <c r="D203" i="16"/>
  <c r="E203" i="16"/>
  <c r="D204" i="16"/>
  <c r="E204" i="16"/>
  <c r="D205" i="16"/>
  <c r="E205" i="16"/>
  <c r="D206" i="16"/>
  <c r="E206" i="16"/>
  <c r="D207" i="16"/>
  <c r="E207" i="16"/>
  <c r="D208" i="16"/>
  <c r="E208" i="16"/>
  <c r="D209" i="16"/>
  <c r="E209" i="16"/>
  <c r="D210" i="16"/>
  <c r="E210" i="16"/>
  <c r="D211" i="16"/>
  <c r="E211" i="16"/>
  <c r="D212" i="16"/>
  <c r="E212" i="16"/>
  <c r="D213" i="16"/>
  <c r="E213" i="16"/>
  <c r="D214" i="16"/>
  <c r="E214" i="16"/>
  <c r="D215" i="16"/>
  <c r="E215" i="16"/>
  <c r="D216" i="16"/>
  <c r="E216" i="16"/>
  <c r="D217" i="16"/>
  <c r="E217" i="16"/>
  <c r="D218" i="16"/>
  <c r="E218" i="16"/>
  <c r="D219" i="16"/>
  <c r="E219" i="16"/>
  <c r="D220" i="16"/>
  <c r="E220" i="16"/>
  <c r="D223" i="16"/>
  <c r="E223" i="16"/>
  <c r="D224" i="16"/>
  <c r="E224" i="16"/>
  <c r="D225" i="16"/>
  <c r="E225" i="16"/>
  <c r="D226" i="16"/>
  <c r="E226" i="16"/>
  <c r="D227" i="16"/>
  <c r="E227" i="16"/>
  <c r="D228" i="16"/>
  <c r="E228" i="16"/>
  <c r="D229" i="16"/>
  <c r="E229" i="16"/>
  <c r="D230" i="16"/>
  <c r="E230" i="16"/>
  <c r="D231" i="16"/>
  <c r="E231" i="16"/>
  <c r="D232" i="16"/>
  <c r="E232" i="16"/>
  <c r="D233" i="16"/>
  <c r="E233" i="16"/>
  <c r="D234" i="16"/>
  <c r="E234" i="16"/>
  <c r="D236" i="16"/>
  <c r="E236" i="16"/>
  <c r="D238" i="16"/>
  <c r="E238" i="16"/>
  <c r="D239" i="16"/>
  <c r="E239" i="16"/>
  <c r="D240" i="16"/>
  <c r="E240" i="16"/>
  <c r="D241" i="16"/>
  <c r="E241" i="16"/>
  <c r="D242" i="16"/>
  <c r="E242" i="16"/>
  <c r="D243" i="16"/>
  <c r="E243" i="16"/>
  <c r="F8" i="17"/>
  <c r="J59" i="17"/>
  <c r="I59" i="17"/>
  <c r="H59" i="17"/>
  <c r="G59" i="17"/>
  <c r="F9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F39" i="17"/>
  <c r="F40" i="17"/>
  <c r="F41" i="17"/>
  <c r="F42" i="17"/>
  <c r="F43" i="17"/>
  <c r="F44" i="17"/>
  <c r="F45" i="17"/>
  <c r="F46" i="17"/>
  <c r="F47" i="17"/>
  <c r="F48" i="17"/>
  <c r="F49" i="17"/>
  <c r="F50" i="17"/>
  <c r="F51" i="17"/>
  <c r="F52" i="17"/>
  <c r="F53" i="17"/>
  <c r="F54" i="17"/>
  <c r="F55" i="17"/>
  <c r="F56" i="17"/>
  <c r="F57" i="17"/>
  <c r="F58" i="17"/>
  <c r="C36" i="17"/>
  <c r="C22" i="17"/>
  <c r="C30" i="17"/>
  <c r="C39" i="17"/>
  <c r="C8" i="17"/>
  <c r="C16" i="17"/>
  <c r="C24" i="17"/>
  <c r="C9" i="17"/>
  <c r="C25" i="17"/>
  <c r="C18" i="17"/>
  <c r="C34" i="17"/>
  <c r="C13" i="17"/>
  <c r="C31" i="17"/>
  <c r="C7" i="17"/>
  <c r="C17" i="17"/>
  <c r="C10" i="17"/>
  <c r="E222" i="16"/>
  <c r="E221" i="16"/>
  <c r="D221" i="16"/>
  <c r="C28" i="17"/>
  <c r="C15" i="17"/>
  <c r="C20" i="17"/>
  <c r="C12" i="17"/>
  <c r="C23" i="17"/>
  <c r="C37" i="17"/>
  <c r="C21" i="17"/>
  <c r="C19" i="17"/>
  <c r="C33" i="17"/>
  <c r="C38" i="17"/>
  <c r="C35" i="17"/>
  <c r="C27" i="17"/>
  <c r="C26" i="17"/>
  <c r="C29" i="17"/>
  <c r="C32" i="17"/>
  <c r="C14" i="17"/>
  <c r="C11" i="17"/>
  <c r="E182" i="16"/>
  <c r="E183" i="16"/>
  <c r="E184" i="16"/>
  <c r="E189" i="16"/>
  <c r="E190" i="16"/>
  <c r="E196" i="16"/>
  <c r="O8" i="14"/>
  <c r="O8" i="15"/>
  <c r="N8" i="14"/>
  <c r="N8" i="15"/>
  <c r="M8" i="14"/>
  <c r="M8" i="15"/>
  <c r="L8" i="14"/>
  <c r="L8" i="15"/>
  <c r="K8" i="14"/>
  <c r="K8" i="15"/>
  <c r="J8" i="14"/>
  <c r="J8" i="15"/>
  <c r="I8" i="14"/>
  <c r="I8" i="15"/>
  <c r="H8" i="14"/>
  <c r="H8" i="15"/>
  <c r="G8" i="14"/>
  <c r="G8" i="15"/>
  <c r="F8" i="14"/>
  <c r="F8" i="15"/>
  <c r="E8" i="14"/>
  <c r="E8" i="15"/>
  <c r="D8" i="14"/>
  <c r="D8" i="15"/>
  <c r="D182" i="16"/>
  <c r="D183" i="16"/>
  <c r="D184" i="16"/>
  <c r="D189" i="16"/>
  <c r="D190" i="16"/>
  <c r="D196" i="16"/>
  <c r="D197" i="16"/>
  <c r="J238" i="16"/>
  <c r="K238" i="16"/>
  <c r="G238" i="16"/>
  <c r="J193" i="16"/>
  <c r="K193" i="16"/>
  <c r="G193" i="16"/>
  <c r="J241" i="16"/>
  <c r="K241" i="16"/>
  <c r="G241" i="16"/>
  <c r="J192" i="16"/>
  <c r="K192" i="16"/>
  <c r="G192" i="16"/>
  <c r="J191" i="16"/>
  <c r="K191" i="16"/>
  <c r="G191" i="16"/>
  <c r="J233" i="16"/>
  <c r="K233" i="16"/>
  <c r="G233" i="16"/>
  <c r="G232" i="16"/>
  <c r="J232" i="16"/>
  <c r="K232" i="16"/>
  <c r="G188" i="16"/>
  <c r="J188" i="16"/>
  <c r="K188" i="16"/>
  <c r="G187" i="16"/>
  <c r="J187" i="16"/>
  <c r="K187" i="16"/>
  <c r="J186" i="16"/>
  <c r="K186" i="16"/>
  <c r="G186" i="16"/>
  <c r="J185" i="16"/>
  <c r="K185" i="16"/>
  <c r="G185" i="16"/>
  <c r="G227" i="16"/>
  <c r="J227" i="16"/>
  <c r="K227" i="16"/>
  <c r="J225" i="16"/>
  <c r="K225" i="16"/>
  <c r="G225" i="16"/>
  <c r="G224" i="16"/>
  <c r="J224" i="16"/>
  <c r="K224" i="16"/>
  <c r="G243" i="16"/>
  <c r="J243" i="16"/>
  <c r="K243" i="16"/>
  <c r="G194" i="16"/>
  <c r="J194" i="16"/>
  <c r="K194" i="16"/>
  <c r="J240" i="16"/>
  <c r="K240" i="16"/>
  <c r="G240" i="16"/>
  <c r="J242" i="16"/>
  <c r="K242" i="16"/>
  <c r="G242" i="16"/>
  <c r="G239" i="16"/>
  <c r="J239" i="16"/>
  <c r="K239" i="16"/>
  <c r="J190" i="16"/>
  <c r="K190" i="16"/>
  <c r="G190" i="16"/>
  <c r="J184" i="16"/>
  <c r="K184" i="16"/>
  <c r="G184" i="16"/>
  <c r="J197" i="16"/>
  <c r="K197" i="16"/>
  <c r="G197" i="16"/>
  <c r="J183" i="16"/>
  <c r="K183" i="16"/>
  <c r="G183" i="16"/>
  <c r="J182" i="16"/>
  <c r="K182" i="16"/>
  <c r="G182" i="16"/>
  <c r="G189" i="16"/>
  <c r="J189" i="16"/>
  <c r="K189" i="16"/>
  <c r="J196" i="16"/>
  <c r="K196" i="16"/>
  <c r="G196" i="16"/>
  <c r="C40" i="17"/>
  <c r="J220" i="16"/>
  <c r="K220" i="16"/>
  <c r="G228" i="16"/>
  <c r="G221" i="16"/>
  <c r="G234" i="16"/>
  <c r="J236" i="16"/>
  <c r="K236" i="16"/>
  <c r="J223" i="16"/>
  <c r="K223" i="16"/>
  <c r="J226" i="16"/>
  <c r="K226" i="16"/>
  <c r="J229" i="16"/>
  <c r="K229" i="16"/>
  <c r="J231" i="16"/>
  <c r="K231" i="16"/>
  <c r="G231" i="16"/>
  <c r="J222" i="16"/>
  <c r="K222" i="16"/>
  <c r="G229" i="16"/>
  <c r="G222" i="16"/>
  <c r="G230" i="16"/>
  <c r="J234" i="16"/>
  <c r="K234" i="16"/>
  <c r="G226" i="16"/>
  <c r="J221" i="16"/>
  <c r="K221" i="16"/>
  <c r="J228" i="16"/>
  <c r="K228" i="16"/>
  <c r="G236" i="16"/>
  <c r="J230" i="16"/>
  <c r="K230" i="16"/>
  <c r="G220" i="16"/>
  <c r="G223" i="16"/>
  <c r="E131" i="16"/>
  <c r="E163" i="16"/>
  <c r="E235" i="16"/>
  <c r="E245" i="16"/>
  <c r="E173" i="16"/>
  <c r="E156" i="16"/>
  <c r="E157" i="16"/>
  <c r="E175" i="16"/>
  <c r="E154" i="16"/>
  <c r="E174" i="16"/>
  <c r="E176" i="16"/>
  <c r="E152" i="16"/>
  <c r="E161" i="16"/>
  <c r="E162" i="16"/>
  <c r="J176" i="16"/>
  <c r="K176" i="16"/>
  <c r="G176" i="16"/>
  <c r="J245" i="16"/>
  <c r="K245" i="16"/>
  <c r="G245" i="16"/>
  <c r="J235" i="16"/>
  <c r="K235" i="16"/>
  <c r="G235" i="16"/>
  <c r="J173" i="16"/>
  <c r="K173" i="16"/>
  <c r="D173" i="16"/>
  <c r="D161" i="16"/>
  <c r="D174" i="16"/>
  <c r="D163" i="16"/>
  <c r="D175" i="16"/>
  <c r="G173" i="16"/>
  <c r="G175" i="16"/>
  <c r="J174" i="16"/>
  <c r="K174" i="16"/>
  <c r="G174" i="16"/>
  <c r="J175" i="16"/>
  <c r="K175" i="16"/>
  <c r="E172" i="16"/>
  <c r="D172" i="16"/>
  <c r="D162" i="16"/>
  <c r="G170" i="16"/>
  <c r="J170" i="16"/>
  <c r="K170" i="16"/>
  <c r="G168" i="16"/>
  <c r="J168" i="16"/>
  <c r="K168" i="16"/>
  <c r="G169" i="16"/>
  <c r="J169" i="16"/>
  <c r="K169" i="16"/>
  <c r="J167" i="16"/>
  <c r="K167" i="16"/>
  <c r="G167" i="16"/>
  <c r="J166" i="16"/>
  <c r="K166" i="16"/>
  <c r="G166" i="16"/>
  <c r="G219" i="16"/>
  <c r="J219" i="16"/>
  <c r="K219" i="16"/>
  <c r="J164" i="16"/>
  <c r="K164" i="16"/>
  <c r="G164" i="16"/>
  <c r="J165" i="16"/>
  <c r="K165" i="16"/>
  <c r="G165" i="16"/>
  <c r="J172" i="16"/>
  <c r="K172" i="16"/>
  <c r="G172" i="16"/>
  <c r="G171" i="16"/>
  <c r="J171" i="16"/>
  <c r="K171" i="16"/>
  <c r="J162" i="16"/>
  <c r="K162" i="16"/>
  <c r="G162" i="16"/>
  <c r="G163" i="16"/>
  <c r="J163" i="16"/>
  <c r="K163" i="16"/>
  <c r="D180" i="16"/>
  <c r="D181" i="16"/>
  <c r="D156" i="16"/>
  <c r="D155" i="16"/>
  <c r="E155" i="16"/>
  <c r="D157" i="16"/>
  <c r="D195" i="16"/>
  <c r="E195" i="16"/>
  <c r="J195" i="16"/>
  <c r="K195" i="16"/>
  <c r="G195" i="16"/>
  <c r="D154" i="16"/>
  <c r="E153" i="16"/>
  <c r="D178" i="16"/>
  <c r="D245" i="16"/>
  <c r="D177" i="16"/>
  <c r="D179" i="16"/>
  <c r="D247" i="16"/>
  <c r="D222" i="16"/>
  <c r="D237" i="16"/>
  <c r="D235" i="16"/>
  <c r="D176" i="16"/>
  <c r="D246" i="16"/>
  <c r="G204" i="16"/>
  <c r="J204" i="16"/>
  <c r="K204" i="16"/>
  <c r="G208" i="16"/>
  <c r="J208" i="16"/>
  <c r="K208" i="16"/>
  <c r="E181" i="16"/>
  <c r="G209" i="16"/>
  <c r="G207" i="16"/>
  <c r="J209" i="16"/>
  <c r="K209" i="16"/>
  <c r="J201" i="16"/>
  <c r="K201" i="16"/>
  <c r="G201" i="16"/>
  <c r="J207" i="16"/>
  <c r="K207" i="16"/>
  <c r="J198" i="16"/>
  <c r="K198" i="16"/>
  <c r="G198" i="16"/>
  <c r="J181" i="16"/>
  <c r="K181" i="16"/>
  <c r="G181" i="16"/>
  <c r="D128" i="16"/>
  <c r="D244" i="16"/>
  <c r="J218" i="16"/>
  <c r="K218" i="16"/>
  <c r="G218" i="16"/>
  <c r="E180" i="16"/>
  <c r="E247" i="16"/>
  <c r="J217" i="16"/>
  <c r="K217" i="16"/>
  <c r="G217" i="16"/>
  <c r="G216" i="16"/>
  <c r="J216" i="16"/>
  <c r="K216" i="16"/>
  <c r="G215" i="16"/>
  <c r="J215" i="16"/>
  <c r="K215" i="16"/>
  <c r="G212" i="16"/>
  <c r="J212" i="16"/>
  <c r="K212" i="16"/>
  <c r="J247" i="16"/>
  <c r="K247" i="16"/>
  <c r="G247" i="16"/>
  <c r="J180" i="16"/>
  <c r="K180" i="16"/>
  <c r="G180" i="16"/>
  <c r="E237" i="16"/>
  <c r="E244" i="16"/>
  <c r="E128" i="16"/>
  <c r="E178" i="16"/>
  <c r="E179" i="16"/>
  <c r="E177" i="16"/>
  <c r="J211" i="16"/>
  <c r="K211" i="16"/>
  <c r="G214" i="16"/>
  <c r="G203" i="16"/>
  <c r="J214" i="16"/>
  <c r="K214" i="16"/>
  <c r="J203" i="16"/>
  <c r="K203" i="16"/>
  <c r="G211" i="16"/>
  <c r="J202" i="16"/>
  <c r="K202" i="16"/>
  <c r="G202" i="16"/>
  <c r="G210" i="16"/>
  <c r="J210" i="16"/>
  <c r="K210" i="16"/>
  <c r="J213" i="16"/>
  <c r="K213" i="16"/>
  <c r="G213" i="16"/>
  <c r="J177" i="16"/>
  <c r="K177" i="16"/>
  <c r="G177" i="16"/>
  <c r="G179" i="16"/>
  <c r="J179" i="16"/>
  <c r="K179" i="16"/>
  <c r="J178" i="16"/>
  <c r="K178" i="16"/>
  <c r="G178" i="16"/>
  <c r="J237" i="16"/>
  <c r="K237" i="16"/>
  <c r="G237" i="16"/>
  <c r="G206" i="16"/>
  <c r="J206" i="16"/>
  <c r="K206" i="16"/>
  <c r="G205" i="16"/>
  <c r="J205" i="16"/>
  <c r="K205" i="16"/>
  <c r="P9" i="15"/>
  <c r="E151" i="16"/>
  <c r="E150" i="16"/>
  <c r="E149" i="16"/>
  <c r="E148" i="16"/>
  <c r="E147" i="16"/>
  <c r="E146" i="16"/>
  <c r="E145" i="16"/>
  <c r="E144" i="16"/>
  <c r="E143" i="16"/>
  <c r="E142" i="16"/>
  <c r="E119" i="16"/>
  <c r="E141" i="16"/>
  <c r="E140" i="16"/>
  <c r="E139" i="16"/>
  <c r="E138" i="16"/>
  <c r="E137" i="16"/>
  <c r="E136" i="16"/>
  <c r="E135" i="16"/>
  <c r="E125" i="16"/>
  <c r="E126" i="16"/>
  <c r="E118" i="16"/>
  <c r="E117" i="16"/>
  <c r="E116" i="16"/>
  <c r="E115" i="16"/>
  <c r="E114" i="16"/>
  <c r="E113" i="16"/>
  <c r="E112" i="16"/>
  <c r="E124" i="16"/>
  <c r="E111" i="16"/>
  <c r="E110" i="16"/>
  <c r="E109" i="16"/>
  <c r="E108" i="16"/>
  <c r="E107" i="16"/>
  <c r="E106" i="16"/>
  <c r="E105" i="16"/>
  <c r="E104" i="16"/>
  <c r="E102" i="16"/>
  <c r="E101" i="16"/>
  <c r="E100" i="16"/>
  <c r="E99" i="16"/>
  <c r="E98" i="16"/>
  <c r="E97" i="16"/>
  <c r="E96" i="16"/>
  <c r="E95" i="16"/>
  <c r="E94" i="16"/>
  <c r="E93" i="16"/>
  <c r="E92" i="16"/>
  <c r="E91" i="16"/>
  <c r="E90" i="16"/>
  <c r="E89" i="16"/>
  <c r="E88" i="16"/>
  <c r="E87" i="16"/>
  <c r="E86" i="16"/>
  <c r="E85" i="16"/>
  <c r="E84" i="16"/>
  <c r="E83" i="16"/>
  <c r="E82" i="16"/>
  <c r="E81" i="16"/>
  <c r="E80" i="16"/>
  <c r="E79" i="16"/>
  <c r="E78" i="16"/>
  <c r="E77" i="16"/>
  <c r="E76" i="16"/>
  <c r="E200" i="16"/>
  <c r="E75" i="16"/>
  <c r="E74" i="16"/>
  <c r="E73" i="16"/>
  <c r="E72" i="16"/>
  <c r="E71" i="16"/>
  <c r="E70" i="16"/>
  <c r="E69" i="16"/>
  <c r="E68" i="16"/>
  <c r="E67" i="16"/>
  <c r="E66" i="16"/>
  <c r="E65" i="16"/>
  <c r="E64" i="16"/>
  <c r="E63" i="16"/>
  <c r="E62" i="16"/>
  <c r="E61" i="16"/>
  <c r="E60" i="16"/>
  <c r="E59" i="16"/>
  <c r="E58" i="16"/>
  <c r="E57" i="16"/>
  <c r="E56" i="16"/>
  <c r="E55" i="16"/>
  <c r="E54" i="16"/>
  <c r="E53" i="16"/>
  <c r="E52" i="16"/>
  <c r="E51" i="16"/>
  <c r="E50" i="16"/>
  <c r="E49" i="16"/>
  <c r="E48" i="16"/>
  <c r="E47" i="16"/>
  <c r="E46" i="16"/>
  <c r="E199" i="16"/>
  <c r="E45" i="16"/>
  <c r="E44" i="16"/>
  <c r="E43" i="16"/>
  <c r="E42" i="16"/>
  <c r="E41" i="16"/>
  <c r="E40" i="16"/>
  <c r="E39" i="16"/>
  <c r="E38" i="16"/>
  <c r="E37" i="16"/>
  <c r="E36" i="16"/>
  <c r="E35" i="16"/>
  <c r="E34" i="16"/>
  <c r="E33" i="16"/>
  <c r="E32" i="16"/>
  <c r="E31" i="16"/>
  <c r="E30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E16" i="16"/>
  <c r="E15" i="16"/>
  <c r="E14" i="16"/>
  <c r="E13" i="16"/>
  <c r="E12" i="16"/>
  <c r="E11" i="16"/>
  <c r="E10" i="16"/>
  <c r="E9" i="16"/>
  <c r="E8" i="16"/>
  <c r="D150" i="16"/>
  <c r="D149" i="16"/>
  <c r="D148" i="16"/>
  <c r="D147" i="16"/>
  <c r="D146" i="16"/>
  <c r="D145" i="16"/>
  <c r="D144" i="16"/>
  <c r="D143" i="16"/>
  <c r="D142" i="16"/>
  <c r="D119" i="16"/>
  <c r="D141" i="16"/>
  <c r="D140" i="16"/>
  <c r="D139" i="16"/>
  <c r="D138" i="16"/>
  <c r="D137" i="16"/>
  <c r="D135" i="16"/>
  <c r="D125" i="16"/>
  <c r="D126" i="16"/>
  <c r="D118" i="16"/>
  <c r="D117" i="16"/>
  <c r="D116" i="16"/>
  <c r="D115" i="16"/>
  <c r="D114" i="16"/>
  <c r="D113" i="16"/>
  <c r="D112" i="16"/>
  <c r="D124" i="16"/>
  <c r="D111" i="16"/>
  <c r="D110" i="16"/>
  <c r="D109" i="16"/>
  <c r="D108" i="16"/>
  <c r="D106" i="16"/>
  <c r="D105" i="16"/>
  <c r="D104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200" i="16"/>
  <c r="D74" i="16"/>
  <c r="D73" i="16"/>
  <c r="D72" i="16"/>
  <c r="D71" i="16"/>
  <c r="D70" i="16"/>
  <c r="D68" i="16"/>
  <c r="D67" i="16"/>
  <c r="D65" i="16"/>
  <c r="D64" i="16"/>
  <c r="D63" i="16"/>
  <c r="D62" i="16"/>
  <c r="D61" i="16"/>
  <c r="D60" i="16"/>
  <c r="D57" i="16"/>
  <c r="D56" i="16"/>
  <c r="D55" i="16"/>
  <c r="D54" i="16"/>
  <c r="D52" i="16"/>
  <c r="D51" i="16"/>
  <c r="D49" i="16"/>
  <c r="D48" i="16"/>
  <c r="D47" i="16"/>
  <c r="D46" i="16"/>
  <c r="D199" i="16"/>
  <c r="D45" i="16"/>
  <c r="D43" i="16"/>
  <c r="D42" i="16"/>
  <c r="D41" i="16"/>
  <c r="D40" i="16"/>
  <c r="D39" i="16"/>
  <c r="D37" i="16"/>
  <c r="D36" i="16"/>
  <c r="D34" i="16"/>
  <c r="D33" i="16"/>
  <c r="D32" i="16"/>
  <c r="D31" i="16"/>
  <c r="D30" i="16"/>
  <c r="D29" i="16"/>
  <c r="D27" i="16"/>
  <c r="D26" i="16"/>
  <c r="D25" i="16"/>
  <c r="D24" i="16"/>
  <c r="D23" i="16"/>
  <c r="D21" i="16"/>
  <c r="D20" i="16"/>
  <c r="D18" i="16"/>
  <c r="D17" i="16"/>
  <c r="D16" i="16"/>
  <c r="D15" i="16"/>
  <c r="D14" i="16"/>
  <c r="D13" i="16"/>
  <c r="D12" i="16"/>
  <c r="D10" i="16"/>
  <c r="D9" i="16"/>
  <c r="D8" i="16"/>
  <c r="P9" i="13"/>
  <c r="F11" i="19"/>
  <c r="F11" i="16"/>
  <c r="J11" i="16"/>
  <c r="K11" i="16"/>
  <c r="P301" i="15"/>
  <c r="D7" i="16"/>
  <c r="D11" i="19"/>
  <c r="D308" i="19"/>
  <c r="D11" i="16"/>
  <c r="D58" i="16"/>
  <c r="D28" i="16"/>
  <c r="D44" i="16"/>
  <c r="D59" i="16"/>
  <c r="D75" i="16"/>
  <c r="D90" i="16"/>
  <c r="D107" i="16"/>
  <c r="D136" i="16"/>
  <c r="D151" i="16"/>
  <c r="D131" i="16"/>
  <c r="D19" i="16"/>
  <c r="D35" i="16"/>
  <c r="D50" i="16"/>
  <c r="D66" i="16"/>
  <c r="D22" i="16"/>
  <c r="D38" i="16"/>
  <c r="D53" i="16"/>
  <c r="D69" i="16"/>
  <c r="G32" i="16"/>
  <c r="J40" i="16"/>
  <c r="K40" i="16"/>
  <c r="J55" i="16"/>
  <c r="K55" i="16"/>
  <c r="J63" i="16"/>
  <c r="K63" i="16"/>
  <c r="G71" i="16"/>
  <c r="J94" i="16"/>
  <c r="K94" i="16"/>
  <c r="G102" i="16"/>
  <c r="J110" i="16"/>
  <c r="K110" i="16"/>
  <c r="J118" i="16"/>
  <c r="K118" i="16"/>
  <c r="G126" i="16"/>
  <c r="G142" i="16"/>
  <c r="G158" i="16"/>
  <c r="J19" i="16"/>
  <c r="K19" i="16"/>
  <c r="G27" i="16"/>
  <c r="G35" i="16"/>
  <c r="J43" i="16"/>
  <c r="K43" i="16"/>
  <c r="J50" i="16"/>
  <c r="K50" i="16"/>
  <c r="J58" i="16"/>
  <c r="K58" i="16"/>
  <c r="G66" i="16"/>
  <c r="J74" i="16"/>
  <c r="K74" i="16"/>
  <c r="J81" i="16"/>
  <c r="K81" i="16"/>
  <c r="G89" i="16"/>
  <c r="J97" i="16"/>
  <c r="K97" i="16"/>
  <c r="G105" i="16"/>
  <c r="G113" i="16"/>
  <c r="G137" i="16"/>
  <c r="J145" i="16"/>
  <c r="K145" i="16"/>
  <c r="G122" i="16"/>
  <c r="J122" i="16"/>
  <c r="K122" i="16"/>
  <c r="G103" i="16"/>
  <c r="J103" i="16"/>
  <c r="K103" i="16"/>
  <c r="J123" i="16"/>
  <c r="K123" i="16"/>
  <c r="G123" i="16"/>
  <c r="J127" i="16"/>
  <c r="K127" i="16"/>
  <c r="G127" i="16"/>
  <c r="G128" i="16"/>
  <c r="J128" i="16"/>
  <c r="K128" i="16"/>
  <c r="J130" i="16"/>
  <c r="K130" i="16"/>
  <c r="G130" i="16"/>
  <c r="J131" i="16"/>
  <c r="K131" i="16"/>
  <c r="G131" i="16"/>
  <c r="J132" i="16"/>
  <c r="K132" i="16"/>
  <c r="G132" i="16"/>
  <c r="J152" i="16"/>
  <c r="K152" i="16"/>
  <c r="G152" i="16"/>
  <c r="J133" i="16"/>
  <c r="K133" i="16"/>
  <c r="G133" i="16"/>
  <c r="J154" i="16"/>
  <c r="K154" i="16"/>
  <c r="G154" i="16"/>
  <c r="J155" i="16"/>
  <c r="K155" i="16"/>
  <c r="G155" i="16"/>
  <c r="J156" i="16"/>
  <c r="K156" i="16"/>
  <c r="G156" i="16"/>
  <c r="J157" i="16"/>
  <c r="K157" i="16"/>
  <c r="G157" i="16"/>
  <c r="J159" i="16"/>
  <c r="K159" i="16"/>
  <c r="G159" i="16"/>
  <c r="G120" i="16"/>
  <c r="J120" i="16"/>
  <c r="K120" i="16"/>
  <c r="G18" i="16"/>
  <c r="J18" i="16"/>
  <c r="K18" i="16"/>
  <c r="J38" i="16"/>
  <c r="K38" i="16"/>
  <c r="G38" i="16"/>
  <c r="G57" i="16"/>
  <c r="J57" i="16"/>
  <c r="K57" i="16"/>
  <c r="J76" i="16"/>
  <c r="K76" i="16"/>
  <c r="G76" i="16"/>
  <c r="G96" i="16"/>
  <c r="J96" i="16"/>
  <c r="K96" i="16"/>
  <c r="J116" i="16"/>
  <c r="K116" i="16"/>
  <c r="G116" i="16"/>
  <c r="J149" i="16"/>
  <c r="K149" i="16"/>
  <c r="G149" i="16"/>
  <c r="J39" i="16"/>
  <c r="K39" i="16"/>
  <c r="G39" i="16"/>
  <c r="J77" i="16"/>
  <c r="K77" i="16"/>
  <c r="G77" i="16"/>
  <c r="J117" i="16"/>
  <c r="K117" i="16"/>
  <c r="G117" i="16"/>
  <c r="G59" i="16"/>
  <c r="J59" i="16"/>
  <c r="K59" i="16"/>
  <c r="G98" i="16"/>
  <c r="J98" i="16"/>
  <c r="K98" i="16"/>
  <c r="G151" i="16"/>
  <c r="J151" i="16"/>
  <c r="K151" i="16"/>
  <c r="J21" i="16"/>
  <c r="K21" i="16"/>
  <c r="G21" i="16"/>
  <c r="G41" i="16"/>
  <c r="J41" i="16"/>
  <c r="K41" i="16"/>
  <c r="J60" i="16"/>
  <c r="K60" i="16"/>
  <c r="G60" i="16"/>
  <c r="J79" i="16"/>
  <c r="K79" i="16"/>
  <c r="G79" i="16"/>
  <c r="G99" i="16"/>
  <c r="J99" i="16"/>
  <c r="K99" i="16"/>
  <c r="J22" i="16"/>
  <c r="K22" i="16"/>
  <c r="G22" i="16"/>
  <c r="G42" i="16"/>
  <c r="J42" i="16"/>
  <c r="K42" i="16"/>
  <c r="J61" i="16"/>
  <c r="K61" i="16"/>
  <c r="G61" i="16"/>
  <c r="J80" i="16"/>
  <c r="K80" i="16"/>
  <c r="G80" i="16"/>
  <c r="J100" i="16"/>
  <c r="K100" i="16"/>
  <c r="G100" i="16"/>
  <c r="J125" i="16"/>
  <c r="K125" i="16"/>
  <c r="G125" i="16"/>
  <c r="J23" i="16"/>
  <c r="K23" i="16"/>
  <c r="G23" i="16"/>
  <c r="J62" i="16"/>
  <c r="K62" i="16"/>
  <c r="G62" i="16"/>
  <c r="J101" i="16"/>
  <c r="K101" i="16"/>
  <c r="G101" i="16"/>
  <c r="J135" i="16"/>
  <c r="K135" i="16"/>
  <c r="G135" i="16"/>
  <c r="J20" i="16"/>
  <c r="K20" i="16"/>
  <c r="G20" i="16"/>
  <c r="G44" i="16"/>
  <c r="J44" i="16"/>
  <c r="K44" i="16"/>
  <c r="G82" i="16"/>
  <c r="J82" i="16"/>
  <c r="K82" i="16"/>
  <c r="J136" i="16"/>
  <c r="K136" i="16"/>
  <c r="G136" i="16"/>
  <c r="J25" i="16"/>
  <c r="K25" i="16"/>
  <c r="G25" i="16"/>
  <c r="G45" i="16"/>
  <c r="J45" i="16"/>
  <c r="K45" i="16"/>
  <c r="J64" i="16"/>
  <c r="K64" i="16"/>
  <c r="G64" i="16"/>
  <c r="G83" i="16"/>
  <c r="J83" i="16"/>
  <c r="K83" i="16"/>
  <c r="J104" i="16"/>
  <c r="K104" i="16"/>
  <c r="G104" i="16"/>
  <c r="J26" i="16"/>
  <c r="K26" i="16"/>
  <c r="G26" i="16"/>
  <c r="G199" i="16"/>
  <c r="J199" i="16"/>
  <c r="K199" i="16"/>
  <c r="J65" i="16"/>
  <c r="K65" i="16"/>
  <c r="G65" i="16"/>
  <c r="G84" i="16"/>
  <c r="J84" i="16"/>
  <c r="K84" i="16"/>
  <c r="G138" i="16"/>
  <c r="J138" i="16"/>
  <c r="K138" i="16"/>
  <c r="G46" i="16"/>
  <c r="J46" i="16"/>
  <c r="K46" i="16"/>
  <c r="G85" i="16"/>
  <c r="J85" i="16"/>
  <c r="K85" i="16"/>
  <c r="J106" i="16"/>
  <c r="K106" i="16"/>
  <c r="G106" i="16"/>
  <c r="G139" i="16"/>
  <c r="J139" i="16"/>
  <c r="K139" i="16"/>
  <c r="J8" i="16"/>
  <c r="G8" i="16"/>
  <c r="G28" i="16"/>
  <c r="J28" i="16"/>
  <c r="K28" i="16"/>
  <c r="J67" i="16"/>
  <c r="K67" i="16"/>
  <c r="G67" i="16"/>
  <c r="G86" i="16"/>
  <c r="J86" i="16"/>
  <c r="K86" i="16"/>
  <c r="G107" i="16"/>
  <c r="J107" i="16"/>
  <c r="K107" i="16"/>
  <c r="J140" i="16"/>
  <c r="K140" i="16"/>
  <c r="G140" i="16"/>
  <c r="J9" i="16"/>
  <c r="K9" i="16"/>
  <c r="G9" i="16"/>
  <c r="G29" i="16"/>
  <c r="J29" i="16"/>
  <c r="K29" i="16"/>
  <c r="J48" i="16"/>
  <c r="K48" i="16"/>
  <c r="G48" i="16"/>
  <c r="G68" i="16"/>
  <c r="J68" i="16"/>
  <c r="K68" i="16"/>
  <c r="J87" i="16"/>
  <c r="K87" i="16"/>
  <c r="G87" i="16"/>
  <c r="G108" i="16"/>
  <c r="J108" i="16"/>
  <c r="K108" i="16"/>
  <c r="J141" i="16"/>
  <c r="K141" i="16"/>
  <c r="G141" i="16"/>
  <c r="G30" i="16"/>
  <c r="J30" i="16"/>
  <c r="K30" i="16"/>
  <c r="J49" i="16"/>
  <c r="K49" i="16"/>
  <c r="G49" i="16"/>
  <c r="G69" i="16"/>
  <c r="J69" i="16"/>
  <c r="K69" i="16"/>
  <c r="J88" i="16"/>
  <c r="K88" i="16"/>
  <c r="G88" i="16"/>
  <c r="G109" i="16"/>
  <c r="J109" i="16"/>
  <c r="K109" i="16"/>
  <c r="J119" i="16"/>
  <c r="K119" i="16"/>
  <c r="G119" i="16"/>
  <c r="G31" i="16"/>
  <c r="J31" i="16"/>
  <c r="K31" i="16"/>
  <c r="G70" i="16"/>
  <c r="J70" i="16"/>
  <c r="K70" i="16"/>
  <c r="J12" i="16"/>
  <c r="K12" i="16"/>
  <c r="G12" i="16"/>
  <c r="J32" i="16"/>
  <c r="K32" i="16"/>
  <c r="J51" i="16"/>
  <c r="K51" i="16"/>
  <c r="G51" i="16"/>
  <c r="J90" i="16"/>
  <c r="K90" i="16"/>
  <c r="G90" i="16"/>
  <c r="G111" i="16"/>
  <c r="J111" i="16"/>
  <c r="K111" i="16"/>
  <c r="J143" i="16"/>
  <c r="K143" i="16"/>
  <c r="G143" i="16"/>
  <c r="J13" i="16"/>
  <c r="K13" i="16"/>
  <c r="G13" i="16"/>
  <c r="G33" i="16"/>
  <c r="J33" i="16"/>
  <c r="K33" i="16"/>
  <c r="J52" i="16"/>
  <c r="K52" i="16"/>
  <c r="G52" i="16"/>
  <c r="G72" i="16"/>
  <c r="J72" i="16"/>
  <c r="K72" i="16"/>
  <c r="J91" i="16"/>
  <c r="K91" i="16"/>
  <c r="G91" i="16"/>
  <c r="G124" i="16"/>
  <c r="J124" i="16"/>
  <c r="K124" i="16"/>
  <c r="G144" i="16"/>
  <c r="J144" i="16"/>
  <c r="K144" i="16"/>
  <c r="G14" i="16"/>
  <c r="J14" i="16"/>
  <c r="K14" i="16"/>
  <c r="G34" i="16"/>
  <c r="J34" i="16"/>
  <c r="K34" i="16"/>
  <c r="J53" i="16"/>
  <c r="K53" i="16"/>
  <c r="G53" i="16"/>
  <c r="G73" i="16"/>
  <c r="J73" i="16"/>
  <c r="K73" i="16"/>
  <c r="J92" i="16"/>
  <c r="K92" i="16"/>
  <c r="G92" i="16"/>
  <c r="G112" i="16"/>
  <c r="J112" i="16"/>
  <c r="K112" i="16"/>
  <c r="G15" i="16"/>
  <c r="J15" i="16"/>
  <c r="K15" i="16"/>
  <c r="G54" i="16"/>
  <c r="J54" i="16"/>
  <c r="K54" i="16"/>
  <c r="J93" i="16"/>
  <c r="K93" i="16"/>
  <c r="G93" i="16"/>
  <c r="G146" i="16"/>
  <c r="J146" i="16"/>
  <c r="K146" i="16"/>
  <c r="J36" i="16"/>
  <c r="K36" i="16"/>
  <c r="G36" i="16"/>
  <c r="J75" i="16"/>
  <c r="K75" i="16"/>
  <c r="G75" i="16"/>
  <c r="G94" i="16"/>
  <c r="J114" i="16"/>
  <c r="K114" i="16"/>
  <c r="G114" i="16"/>
  <c r="J147" i="16"/>
  <c r="K147" i="16"/>
  <c r="G147" i="16"/>
  <c r="G17" i="16"/>
  <c r="J17" i="16"/>
  <c r="K17" i="16"/>
  <c r="J37" i="16"/>
  <c r="K37" i="16"/>
  <c r="G37" i="16"/>
  <c r="G56" i="16"/>
  <c r="J56" i="16"/>
  <c r="K56" i="16"/>
  <c r="J200" i="16"/>
  <c r="K200" i="16"/>
  <c r="G200" i="16"/>
  <c r="G95" i="16"/>
  <c r="J95" i="16"/>
  <c r="K95" i="16"/>
  <c r="J115" i="16"/>
  <c r="K115" i="16"/>
  <c r="G115" i="16"/>
  <c r="J148" i="16"/>
  <c r="K148" i="16"/>
  <c r="G148" i="16"/>
  <c r="F7" i="16"/>
  <c r="F308" i="16"/>
  <c r="E7" i="16"/>
  <c r="E308" i="16"/>
  <c r="D152" i="16"/>
  <c r="F308" i="19"/>
  <c r="M11" i="19"/>
  <c r="M308" i="19"/>
  <c r="J11" i="19"/>
  <c r="G11" i="19"/>
  <c r="G308" i="19"/>
  <c r="O11" i="19"/>
  <c r="K8" i="16"/>
  <c r="J35" i="16"/>
  <c r="K35" i="16"/>
  <c r="G78" i="16"/>
  <c r="J78" i="16"/>
  <c r="K78" i="16"/>
  <c r="J142" i="16"/>
  <c r="K142" i="16"/>
  <c r="J27" i="16"/>
  <c r="K27" i="16"/>
  <c r="J16" i="16"/>
  <c r="K16" i="16"/>
  <c r="J160" i="16"/>
  <c r="K160" i="16"/>
  <c r="J158" i="16"/>
  <c r="K158" i="16"/>
  <c r="G47" i="16"/>
  <c r="G16" i="16"/>
  <c r="J134" i="16"/>
  <c r="K134" i="16"/>
  <c r="J47" i="16"/>
  <c r="K47" i="16"/>
  <c r="G150" i="16"/>
  <c r="G10" i="16"/>
  <c r="G97" i="16"/>
  <c r="J24" i="16"/>
  <c r="K24" i="16"/>
  <c r="G121" i="16"/>
  <c r="J89" i="16"/>
  <c r="K89" i="16"/>
  <c r="J10" i="16"/>
  <c r="K10" i="16"/>
  <c r="G24" i="16"/>
  <c r="G153" i="16"/>
  <c r="J150" i="16"/>
  <c r="K150" i="16"/>
  <c r="G129" i="16"/>
  <c r="G55" i="16"/>
  <c r="G110" i="16"/>
  <c r="J102" i="16"/>
  <c r="K102" i="16"/>
  <c r="G58" i="16"/>
  <c r="J121" i="16"/>
  <c r="K121" i="16"/>
  <c r="G118" i="16"/>
  <c r="J66" i="16"/>
  <c r="K66" i="16"/>
  <c r="J137" i="16"/>
  <c r="K137" i="16"/>
  <c r="G63" i="16"/>
  <c r="G43" i="16"/>
  <c r="J126" i="16"/>
  <c r="K126" i="16"/>
  <c r="G145" i="16"/>
  <c r="G134" i="16"/>
  <c r="G74" i="16"/>
  <c r="J71" i="16"/>
  <c r="K71" i="16"/>
  <c r="G11" i="16"/>
  <c r="J105" i="16"/>
  <c r="K105" i="16"/>
  <c r="J129" i="16"/>
  <c r="K129" i="16"/>
  <c r="G19" i="16"/>
  <c r="G81" i="16"/>
  <c r="J113" i="16"/>
  <c r="K113" i="16"/>
  <c r="G40" i="16"/>
  <c r="J244" i="16"/>
  <c r="K244" i="16"/>
  <c r="G244" i="16"/>
  <c r="J153" i="16"/>
  <c r="K153" i="16"/>
  <c r="G50" i="16"/>
  <c r="G160" i="16"/>
  <c r="D153" i="16"/>
  <c r="D308" i="16"/>
  <c r="G7" i="16"/>
  <c r="I220" i="11"/>
  <c r="I221" i="11"/>
  <c r="I222" i="11"/>
  <c r="I223" i="11"/>
  <c r="I224" i="11"/>
  <c r="I225" i="11"/>
  <c r="I226" i="11"/>
  <c r="I227" i="11"/>
  <c r="I228" i="11"/>
  <c r="I229" i="11"/>
  <c r="I230" i="11"/>
  <c r="I231" i="11"/>
  <c r="I232" i="11"/>
  <c r="I233" i="11"/>
  <c r="I234" i="11"/>
  <c r="I235" i="11"/>
  <c r="I236" i="11"/>
  <c r="I237" i="11"/>
  <c r="I238" i="11"/>
  <c r="I239" i="11"/>
  <c r="I240" i="11"/>
  <c r="I241" i="11"/>
  <c r="I242" i="11"/>
  <c r="I243" i="11"/>
  <c r="I244" i="11"/>
  <c r="I245" i="11"/>
  <c r="I246" i="11"/>
  <c r="I247" i="11"/>
  <c r="I248" i="11"/>
  <c r="I249" i="11"/>
  <c r="I250" i="11"/>
  <c r="I251" i="11"/>
  <c r="I252" i="11"/>
  <c r="I253" i="11"/>
  <c r="I254" i="11"/>
  <c r="I255" i="11"/>
  <c r="I256" i="11"/>
  <c r="I257" i="11"/>
  <c r="I258" i="11"/>
  <c r="I259" i="11"/>
  <c r="I260" i="11"/>
  <c r="I261" i="11"/>
  <c r="I262" i="11"/>
  <c r="I263" i="11"/>
  <c r="I264" i="11"/>
  <c r="I265" i="11"/>
  <c r="I266" i="11"/>
  <c r="I267" i="11"/>
  <c r="I268" i="11"/>
  <c r="I269" i="11"/>
  <c r="I270" i="11"/>
  <c r="I271" i="11"/>
  <c r="I272" i="11"/>
  <c r="I273" i="11"/>
  <c r="I274" i="11"/>
  <c r="I275" i="11"/>
  <c r="I276" i="11"/>
  <c r="I277" i="11"/>
  <c r="I278" i="11"/>
  <c r="I279" i="11"/>
  <c r="I280" i="11"/>
  <c r="I281" i="11"/>
  <c r="I282" i="11"/>
  <c r="I283" i="11"/>
  <c r="I284" i="11"/>
  <c r="I285" i="11"/>
  <c r="I286" i="11"/>
  <c r="I287" i="11"/>
  <c r="I288" i="11"/>
  <c r="I289" i="11"/>
  <c r="I290" i="11"/>
  <c r="I291" i="11"/>
  <c r="I292" i="11"/>
  <c r="I293" i="11"/>
  <c r="I294" i="11"/>
  <c r="I295" i="11"/>
  <c r="I296" i="11"/>
  <c r="I297" i="11"/>
  <c r="I298" i="11"/>
  <c r="I299" i="11"/>
  <c r="I300" i="11"/>
  <c r="I301" i="11"/>
  <c r="I302" i="11"/>
  <c r="I303" i="11"/>
  <c r="I304" i="11"/>
  <c r="I305" i="11"/>
  <c r="I306" i="11"/>
  <c r="I307" i="11"/>
  <c r="I308" i="11"/>
  <c r="I309" i="11"/>
  <c r="I310" i="11"/>
  <c r="I311" i="11"/>
  <c r="I312" i="11"/>
  <c r="I313" i="11"/>
  <c r="I314" i="11"/>
  <c r="I315" i="11"/>
  <c r="I316" i="11"/>
  <c r="I317" i="11"/>
  <c r="I318" i="11"/>
  <c r="I319" i="11"/>
  <c r="I320" i="11"/>
  <c r="I321" i="11"/>
  <c r="I322" i="11"/>
  <c r="I323" i="11"/>
  <c r="I324" i="11"/>
  <c r="I325" i="11"/>
  <c r="I326" i="11"/>
  <c r="I327" i="11"/>
  <c r="I328" i="11"/>
  <c r="I329" i="11"/>
  <c r="I330" i="11"/>
  <c r="I331" i="11"/>
  <c r="I332" i="11"/>
  <c r="I333" i="11"/>
  <c r="I334" i="11"/>
  <c r="I335" i="11"/>
  <c r="I336" i="11"/>
  <c r="I337" i="11"/>
  <c r="I338" i="11"/>
  <c r="I339" i="11"/>
  <c r="I340" i="11"/>
  <c r="I341" i="11"/>
  <c r="I342" i="11"/>
  <c r="I343" i="11"/>
  <c r="I344" i="11"/>
  <c r="I345" i="11"/>
  <c r="I346" i="11"/>
  <c r="I347" i="11"/>
  <c r="I348" i="11"/>
  <c r="I349" i="11"/>
  <c r="I350" i="11"/>
  <c r="I351" i="11"/>
  <c r="I352" i="11"/>
  <c r="I353" i="11"/>
  <c r="I354" i="11"/>
  <c r="I355" i="11"/>
  <c r="I219" i="11"/>
  <c r="I4" i="11"/>
  <c r="I5" i="11"/>
  <c r="I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127" i="11"/>
  <c r="I128" i="11"/>
  <c r="I129" i="11"/>
  <c r="I130" i="11"/>
  <c r="I131" i="11"/>
  <c r="I132" i="11"/>
  <c r="I133" i="11"/>
  <c r="I134" i="11"/>
  <c r="I135" i="11"/>
  <c r="I136" i="11"/>
  <c r="I137" i="11"/>
  <c r="I138" i="11"/>
  <c r="I139" i="11"/>
  <c r="I140" i="11"/>
  <c r="I141" i="11"/>
  <c r="I142" i="11"/>
  <c r="I143" i="11"/>
  <c r="I144" i="11"/>
  <c r="I145" i="11"/>
  <c r="I146" i="11"/>
  <c r="I147" i="11"/>
  <c r="I148" i="11"/>
  <c r="I149" i="11"/>
  <c r="I150" i="11"/>
  <c r="I151" i="11"/>
  <c r="I152" i="11"/>
  <c r="I153" i="11"/>
  <c r="I154" i="11"/>
  <c r="I155" i="11"/>
  <c r="I156" i="11"/>
  <c r="I157" i="11"/>
  <c r="I158" i="11"/>
  <c r="I159" i="11"/>
  <c r="I160" i="11"/>
  <c r="I161" i="11"/>
  <c r="I162" i="11"/>
  <c r="I163" i="11"/>
  <c r="I164" i="11"/>
  <c r="I165" i="11"/>
  <c r="I166" i="11"/>
  <c r="I167" i="11"/>
  <c r="I168" i="11"/>
  <c r="I169" i="11"/>
  <c r="I170" i="11"/>
  <c r="I171" i="11"/>
  <c r="I172" i="11"/>
  <c r="I173" i="11"/>
  <c r="I174" i="11"/>
  <c r="I175" i="11"/>
  <c r="I176" i="11"/>
  <c r="I177" i="11"/>
  <c r="I178" i="11"/>
  <c r="I179" i="11"/>
  <c r="I180" i="11"/>
  <c r="I181" i="11"/>
  <c r="I182" i="11"/>
  <c r="I183" i="11"/>
  <c r="I184" i="11"/>
  <c r="I185" i="11"/>
  <c r="I186" i="11"/>
  <c r="I187" i="11"/>
  <c r="I188" i="11"/>
  <c r="I189" i="11"/>
  <c r="I190" i="11"/>
  <c r="I191" i="11"/>
  <c r="I192" i="11"/>
  <c r="I193" i="11"/>
  <c r="I194" i="11"/>
  <c r="I195" i="11"/>
  <c r="I196" i="11"/>
  <c r="I197" i="11"/>
  <c r="I198" i="11"/>
  <c r="I199" i="11"/>
  <c r="I200" i="11"/>
  <c r="I201" i="11"/>
  <c r="I202" i="11"/>
  <c r="I203" i="11"/>
  <c r="I204" i="11"/>
  <c r="I205" i="11"/>
  <c r="I206" i="11"/>
  <c r="I207" i="11"/>
  <c r="I208" i="11"/>
  <c r="I209" i="11"/>
  <c r="I210" i="11"/>
  <c r="I211" i="11"/>
  <c r="I212" i="11"/>
  <c r="I213" i="11"/>
  <c r="I214" i="11"/>
  <c r="I215" i="11"/>
  <c r="I216" i="11"/>
  <c r="I3" i="11"/>
  <c r="E4" i="1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E107" i="11"/>
  <c r="E108" i="11"/>
  <c r="E109" i="11"/>
  <c r="E110" i="11"/>
  <c r="E111" i="11"/>
  <c r="E112" i="11"/>
  <c r="E113" i="11"/>
  <c r="E114" i="11"/>
  <c r="E115" i="11"/>
  <c r="E116" i="11"/>
  <c r="E117" i="11"/>
  <c r="E118" i="11"/>
  <c r="E119" i="11"/>
  <c r="E120" i="11"/>
  <c r="E121" i="11"/>
  <c r="E122" i="11"/>
  <c r="E123" i="11"/>
  <c r="E124" i="11"/>
  <c r="E125" i="11"/>
  <c r="E126" i="11"/>
  <c r="E127" i="11"/>
  <c r="E128" i="11"/>
  <c r="E129" i="11"/>
  <c r="E130" i="11"/>
  <c r="E131" i="11"/>
  <c r="E132" i="11"/>
  <c r="E133" i="11"/>
  <c r="E3" i="11"/>
  <c r="B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3" i="11"/>
  <c r="P11" i="19"/>
  <c r="P308" i="19"/>
  <c r="Q11" i="19"/>
  <c r="Q308" i="19"/>
  <c r="O308" i="19"/>
  <c r="J308" i="19"/>
  <c r="K11" i="19"/>
  <c r="K308" i="19"/>
  <c r="G161" i="16"/>
  <c r="G308" i="16"/>
  <c r="J161" i="16"/>
  <c r="K161" i="16"/>
  <c r="J7" i="16"/>
  <c r="J308" i="16"/>
  <c r="K7" i="16"/>
  <c r="K308" i="16"/>
</calcChain>
</file>

<file path=xl/sharedStrings.xml><?xml version="1.0" encoding="utf-8"?>
<sst xmlns="http://schemas.openxmlformats.org/spreadsheetml/2006/main" count="3480" uniqueCount="803">
  <si>
    <t>NUEVA ENERGIA</t>
  </si>
  <si>
    <t>ENDESA</t>
  </si>
  <si>
    <t>COLBUN</t>
  </si>
  <si>
    <t>MONTE REDONDO</t>
  </si>
  <si>
    <t>CAMPANARIO</t>
  </si>
  <si>
    <t>SGA</t>
  </si>
  <si>
    <t>TOTAL</t>
  </si>
  <si>
    <t>POTENCIA CHILE</t>
  </si>
  <si>
    <t>PEHUENCHE</t>
  </si>
  <si>
    <t>PETROPOWER</t>
  </si>
  <si>
    <t>GUACOLDA</t>
  </si>
  <si>
    <t>LA HIGUERA</t>
  </si>
  <si>
    <t>PACIFIC HYDRO</t>
  </si>
  <si>
    <t>Empresa</t>
  </si>
  <si>
    <t>EL MANZANO</t>
  </si>
  <si>
    <t>HIDROMAULE</t>
  </si>
  <si>
    <t>NORVIND</t>
  </si>
  <si>
    <t>HIDROELEC</t>
  </si>
  <si>
    <t>CRISTORO</t>
  </si>
  <si>
    <t>KDM</t>
  </si>
  <si>
    <t>HIDROPALOMA</t>
  </si>
  <si>
    <t>ORAFTI</t>
  </si>
  <si>
    <t>Total
[MWh]</t>
  </si>
  <si>
    <t>RESUMEN ANUAL</t>
  </si>
  <si>
    <t>TERMINOLOGÍA ASOCIADA A LA APLICACIÓN DE LA LEY Nº 20.257</t>
  </si>
  <si>
    <t>Energía Afecta a la Obligación</t>
  </si>
  <si>
    <t>Corresponde al total de la energía retirada que se encuentra afecta a la obligación establecida en el artículo 1° transitorio de la ley N°20.257.</t>
  </si>
  <si>
    <t>Obligación</t>
  </si>
  <si>
    <t xml:space="preserve">Corresponde al monto de energía determinada mediante la ponderación de la Energía Afecta a la Obligación con el porcentaje  establecido en el inciso 4º del artículo 1º transitorio de la ley Nº 20.257, según corresponda. </t>
  </si>
  <si>
    <t>Medio de Generación para Acreditación</t>
  </si>
  <si>
    <t>Medio de generación renovable no convencional cuya totalidad o parte de sus inyecciones permiten acreditar la obligación establecida en el artículo 150 bis del DFL N° 4 de 2007.</t>
  </si>
  <si>
    <t>Factor de Ajuste de la Generación</t>
  </si>
  <si>
    <t>- Centrales hidroelectricas cuya capacidad instalada original sea menor o igual a 20 MW y que ha sido ampliada su capacidad a un valor mayor o igual a 20 MW e inferior o igual a 40 MW.</t>
  </si>
  <si>
    <t xml:space="preserve">- Centrales generadoras cuya primera sincronización al sistema electrico ocurrio con anterioridad al 1 de enero de 2007 pero que han ampliado su capacidad con posterioridad a dicha fecha. </t>
  </si>
  <si>
    <t xml:space="preserve">Para el resto de los medios de generación el factor de ajuste será igual a 1.                                                    </t>
  </si>
  <si>
    <t>Inyección Reconocida para Acreditación</t>
  </si>
  <si>
    <t>Corresponde a la inyección de energía de los Medios de Generación para Acreditación ponderados por el Factor de Ajuste de la Generación que les corresponda.</t>
  </si>
  <si>
    <t>Corresponde a un factor cuya valor varía entre 0 y 1, mediante el cual se ajustan las inyecciones de los medios de generación para acreditación considerando los siguientes casos, de acuerdo a lo estipulado en los numerales 4 y 5 de la Resolución Exenta N°1278:</t>
  </si>
  <si>
    <t>AES GENER</t>
  </si>
  <si>
    <t>GASATACAMA</t>
  </si>
  <si>
    <t>SING</t>
  </si>
  <si>
    <t>Sistema</t>
  </si>
  <si>
    <t>Total acumulado de la generación de energía reconocida de acuerdo a lo establecido en el artículo 150 bis del DFL N°4 de 2007.</t>
  </si>
  <si>
    <t>Total acumulado de la energía de los retiros afectos a la obligación establecida en el artículo 150 bis del DFL N°4 de 2007.</t>
  </si>
  <si>
    <t>Término</t>
  </si>
  <si>
    <t>Definición</t>
  </si>
  <si>
    <t>Total Generación propia o contratada</t>
  </si>
  <si>
    <t>Reconocida para acreditación [MWh]</t>
  </si>
  <si>
    <t>ELECTRICA CENIZAS</t>
  </si>
  <si>
    <t>TECNORED</t>
  </si>
  <si>
    <t>EMELDA</t>
  </si>
  <si>
    <t>ECL</t>
  </si>
  <si>
    <t>ON GROUP</t>
  </si>
  <si>
    <t>ENORCHILE</t>
  </si>
  <si>
    <t>CARRAN</t>
  </si>
  <si>
    <t>ENERNUEVAS</t>
  </si>
  <si>
    <t>HIDROLIRCAY</t>
  </si>
  <si>
    <t>DONGO</t>
  </si>
  <si>
    <t>LA CONFLUENCIA</t>
  </si>
  <si>
    <t>CARBOMET</t>
  </si>
  <si>
    <t>Total Mensual [MWh]</t>
  </si>
  <si>
    <t>Energía Retirada Afecta</t>
  </si>
  <si>
    <t>Obligación Mensual Energía [MWh]</t>
  </si>
  <si>
    <t>ANGAMOS</t>
  </si>
  <si>
    <t>HORNITOS</t>
  </si>
  <si>
    <t>ANDINA</t>
  </si>
  <si>
    <t>DIUTO</t>
  </si>
  <si>
    <t>MALLARAUCO</t>
  </si>
  <si>
    <t>LICAN</t>
  </si>
  <si>
    <t>ENERGIA PACIFICO</t>
  </si>
  <si>
    <t>GENERADORA ON GROUP</t>
  </si>
  <si>
    <t>DONGUIL</t>
  </si>
  <si>
    <t>CELTA</t>
  </si>
  <si>
    <t>MASISA ECO</t>
  </si>
  <si>
    <t>ARAUCO BIO</t>
  </si>
  <si>
    <t>BARRICK</t>
  </si>
  <si>
    <t>CHACAYES</t>
  </si>
  <si>
    <t>COMASA</t>
  </si>
  <si>
    <t>E_GENERACION</t>
  </si>
  <si>
    <t>ELEKTRAGEN</t>
  </si>
  <si>
    <t>ENERBOSCH</t>
  </si>
  <si>
    <t>ENLASA</t>
  </si>
  <si>
    <t>EPC</t>
  </si>
  <si>
    <t>ESPINOS</t>
  </si>
  <si>
    <t>ESSA</t>
  </si>
  <si>
    <t>GAS SUR</t>
  </si>
  <si>
    <t>GEN. INDUSTRIAL</t>
  </si>
  <si>
    <t>GESAN</t>
  </si>
  <si>
    <t>HASA</t>
  </si>
  <si>
    <t>HIDROMUCHI</t>
  </si>
  <si>
    <t>LOS MORROS</t>
  </si>
  <si>
    <t>MVC GENERACION</t>
  </si>
  <si>
    <t>PACIFICO</t>
  </si>
  <si>
    <t>PANGUIPULLI</t>
  </si>
  <si>
    <t>PEHUI</t>
  </si>
  <si>
    <t>SWC</t>
  </si>
  <si>
    <t>LA ARENA SPA</t>
  </si>
  <si>
    <t>CARDONES SA</t>
  </si>
  <si>
    <t>BE FORESTALES</t>
  </si>
  <si>
    <t>CAPULLO</t>
  </si>
  <si>
    <t>ALLIPEN</t>
  </si>
  <si>
    <t>EL CANELO</t>
  </si>
  <si>
    <t>PUNTILLA</t>
  </si>
  <si>
    <t>DUKE ENERGY</t>
  </si>
  <si>
    <t>HIDROCALLAO</t>
  </si>
  <si>
    <t>HIDRONALCAS</t>
  </si>
  <si>
    <t>NORACID</t>
  </si>
  <si>
    <t>HIDROPROVIDENCIA</t>
  </si>
  <si>
    <t>KALTEMP</t>
  </si>
  <si>
    <t>MAINCO SA</t>
  </si>
  <si>
    <t>UCUQUER</t>
  </si>
  <si>
    <t>DEI DUQUECO</t>
  </si>
  <si>
    <t>TALINAY</t>
  </si>
  <si>
    <t>ROBLERIA</t>
  </si>
  <si>
    <t>HIDROBONITO</t>
  </si>
  <si>
    <t>SANTAMARTA</t>
  </si>
  <si>
    <t>RIO HUASCO</t>
  </si>
  <si>
    <t>HESA</t>
  </si>
  <si>
    <t>GENERHOM</t>
  </si>
  <si>
    <t>SOLAIREDIRECT</t>
  </si>
  <si>
    <t>SPS LA HUAYCA</t>
  </si>
  <si>
    <t>RTS ENERGY</t>
  </si>
  <si>
    <t>VALLE DE LOS VIENTOS</t>
  </si>
  <si>
    <t>MAPOCHO TREBAL</t>
  </si>
  <si>
    <t>AGUAS DEL MELADO</t>
  </si>
  <si>
    <t>CONTRA</t>
  </si>
  <si>
    <t>EOLICA NEGRETE</t>
  </si>
  <si>
    <t>SANTA IRENE</t>
  </si>
  <si>
    <t>COLMITO</t>
  </si>
  <si>
    <t>LAS_PAMPAS</t>
  </si>
  <si>
    <t>ENERGIA_LEON</t>
  </si>
  <si>
    <t>AMANECER SOLAR</t>
  </si>
  <si>
    <t>SAN_ANDRES_SPA</t>
  </si>
  <si>
    <t>POZO ALMONTE SOLAR 2</t>
  </si>
  <si>
    <t>POZO ALMONTE SOLAR 3</t>
  </si>
  <si>
    <t>HIDROELECTRICA SAN ANDRES</t>
  </si>
  <si>
    <t>LOS PUQUIOS</t>
  </si>
  <si>
    <t>ENERGIA_BIOBIO</t>
  </si>
  <si>
    <t>MAISAN</t>
  </si>
  <si>
    <t>ALMEYDA</t>
  </si>
  <si>
    <t>LOS_PADRES</t>
  </si>
  <si>
    <t>EBCO_ENERGIA</t>
  </si>
  <si>
    <t>ARRAYAN_EOLICO</t>
  </si>
  <si>
    <t>LOS_CURUROS</t>
  </si>
  <si>
    <t>LOMAS_COLORADAS</t>
  </si>
  <si>
    <t>PAMA</t>
  </si>
  <si>
    <t>ALBA</t>
  </si>
  <si>
    <t>EBCO_ATACAMA</t>
  </si>
  <si>
    <t>ENERGIAS_DEL_FUTURO</t>
  </si>
  <si>
    <t>PUNTA_PALMERAS</t>
  </si>
  <si>
    <t>UCUQUER_DOS</t>
  </si>
  <si>
    <t>SUBSOLE</t>
  </si>
  <si>
    <t>PICHILONCO</t>
  </si>
  <si>
    <t>PV_SALVADOR</t>
  </si>
  <si>
    <t>COLLIL</t>
  </si>
  <si>
    <t>MARIA_ELENA</t>
  </si>
  <si>
    <t>GENERACIÓN SOLAR SPA</t>
  </si>
  <si>
    <t>G_CTRL_FV_LALACKAMA</t>
  </si>
  <si>
    <t>G_CTRL_FV_CHAÑARES</t>
  </si>
  <si>
    <t>PORTEZUELO</t>
  </si>
  <si>
    <t>LLEUQUEREO</t>
  </si>
  <si>
    <t>CARILEUFU</t>
  </si>
  <si>
    <t>LAS_FLORES</t>
  </si>
  <si>
    <t>LA_LEONERA</t>
  </si>
  <si>
    <t>G_CTRL_HP_LOS_HIERROS_II</t>
  </si>
  <si>
    <t>G_PMG__HP_LLEUQUEREO</t>
  </si>
  <si>
    <t>G_PMGD_HP_CURILEUFU</t>
  </si>
  <si>
    <t>G_PMGD_HP_LAS_FLORES</t>
  </si>
  <si>
    <t>G_PMG__HP_PULELFU</t>
  </si>
  <si>
    <t>G_PMGD_HP_CURILEUFU_II</t>
  </si>
  <si>
    <t>G_PMG__HP_RIO_PICOIQUEN</t>
  </si>
  <si>
    <t>HIDROANGOL</t>
  </si>
  <si>
    <t>x</t>
  </si>
  <si>
    <t>JAVIERA</t>
  </si>
  <si>
    <t>G_CTRL_FV_JAVIERA</t>
  </si>
  <si>
    <t>G_CTRL_EO_TALINAY_PONIENTE</t>
  </si>
  <si>
    <t>Inyecciones SIC</t>
  </si>
  <si>
    <t>Resumen</t>
  </si>
  <si>
    <t>Y</t>
  </si>
  <si>
    <t>PV_PVSALVADOR</t>
  </si>
  <si>
    <t>COMMONPLACE</t>
  </si>
  <si>
    <t>Térmica</t>
  </si>
  <si>
    <t>No existe</t>
  </si>
  <si>
    <t>G_CTRL_HP_SSAA_MAIPO</t>
  </si>
  <si>
    <t>G_CTRL_TE_CANDELARIA</t>
  </si>
  <si>
    <t>C_CTRL_TE_CANDELARIA</t>
  </si>
  <si>
    <t>G_CTRL_HP_CHACAYES_MINEROS</t>
  </si>
  <si>
    <t>G_CTRL_HP_SAUZAL_MINEROS</t>
  </si>
  <si>
    <t>G_CTRL_HE_PEHUENCHE</t>
  </si>
  <si>
    <t>G_CTRL_HP_LOS_HIERROS</t>
  </si>
  <si>
    <t>G_CTRL_HE_COLBUN</t>
  </si>
  <si>
    <t>G_CTRL_HE_MACHICURA</t>
  </si>
  <si>
    <t>G_CTRL_HP_CHIBURGO</t>
  </si>
  <si>
    <t>C_CTRL_HP_CHIBURGO</t>
  </si>
  <si>
    <t>G_CTRL_HP_SAN_CLEMENTE</t>
  </si>
  <si>
    <t>C_CTRL_HP_SAN_CLEMENTE</t>
  </si>
  <si>
    <t>NETEO_COLBUN</t>
  </si>
  <si>
    <t>G_PMGD_HP_QUILLAILEO</t>
  </si>
  <si>
    <t>G_CTRL_HE_ANGOSTURA</t>
  </si>
  <si>
    <t>C_CTRL_HE_ANGOSTURA</t>
  </si>
  <si>
    <t>G_CTRL_HE_RALCO</t>
  </si>
  <si>
    <t>G_CTRL_HP_PALMUCHO</t>
  </si>
  <si>
    <t>G_CTRL_HP_RUCUE_QUILLECO1</t>
  </si>
  <si>
    <t>G_CTRL_HP_RUCUE_QUILLECO2</t>
  </si>
  <si>
    <t>G_CTRL_HE_ANTUCO_TORO_PANGUE</t>
  </si>
  <si>
    <t>G_CTRL_HP_PEUCHEN_MAMPIL</t>
  </si>
  <si>
    <t>NETEO_LOS_PADRES</t>
  </si>
  <si>
    <t>G_PMGD_HP_LOS PADRES</t>
  </si>
  <si>
    <t>NETEO_LLEUQUEREO</t>
  </si>
  <si>
    <t>NETEO_CHOLGUAN</t>
  </si>
  <si>
    <t>C_CTRL_HP_RUCUE</t>
  </si>
  <si>
    <t>G_CTRL_TE_SANTA MARIA</t>
  </si>
  <si>
    <t>C_CTRL_TE_SANTA MARIA</t>
  </si>
  <si>
    <t>G_CTRL_TE_LOS PINOS</t>
  </si>
  <si>
    <t>AES GENER (ESSA)</t>
  </si>
  <si>
    <t>G_CTRL_TE_SLIDIA</t>
  </si>
  <si>
    <t>NETEO_ENDESA</t>
  </si>
  <si>
    <t>G_CTRL_HP_LAJA I</t>
  </si>
  <si>
    <t>C_CTRL_HP_LAJA I</t>
  </si>
  <si>
    <t>G_CTRL_TE_VALDIVIA</t>
  </si>
  <si>
    <t>G_CTRL_TE_ANTILHUE</t>
  </si>
  <si>
    <t>RUCATAYO</t>
  </si>
  <si>
    <t>G_CTRL_HP_RUCATAYO</t>
  </si>
  <si>
    <t>C_CTRL_HP_RUCATAYO</t>
  </si>
  <si>
    <t>G_CTRL_TE_CHUYACA</t>
  </si>
  <si>
    <t>G_CTRL_EE_SAN_PEDRO</t>
  </si>
  <si>
    <t>C_CTRL_EE_SAN_PEDRO</t>
  </si>
  <si>
    <t>C_CTRL_TE_TRAPEN</t>
  </si>
  <si>
    <t>G_CTRL_TE_TRAPEN</t>
  </si>
  <si>
    <t>G_PMGD_TE_ANCUD</t>
  </si>
  <si>
    <t>NUEVA DEGAN</t>
  </si>
  <si>
    <t>G_PMGD_TE_DEGAÑ</t>
  </si>
  <si>
    <t>G_PMGD_TE_QUELLON</t>
  </si>
  <si>
    <t>G_CTRL_TE_QUELLON II</t>
  </si>
  <si>
    <t>C_CTRL_TE_DEGAÑ</t>
  </si>
  <si>
    <t>G_PMGD_TE_SALMOFOOD_2</t>
  </si>
  <si>
    <t>G_PMGD_HP_DONGO</t>
  </si>
  <si>
    <t>C_PMGD_HP_DONGO</t>
  </si>
  <si>
    <t>G_PMGD_TE_CHILOE</t>
  </si>
  <si>
    <t>G_CTRL_HE_CANUTILLAR</t>
  </si>
  <si>
    <t>G_CTRL_TE_ESPERANZA_1</t>
  </si>
  <si>
    <t>G_CTRL_TE_ESPERANZA_2</t>
  </si>
  <si>
    <t>G_CTRL_TE_ESPERANZA_TG</t>
  </si>
  <si>
    <t>COLIHUES</t>
  </si>
  <si>
    <t>G_CTRL_TE_COLIHUES</t>
  </si>
  <si>
    <t>G_CTRL_HP_HIGUERAS</t>
  </si>
  <si>
    <t>G_CTRL_HP_CONFLUENCIA</t>
  </si>
  <si>
    <t>G_CTRL_HP_SAN_ANDRES</t>
  </si>
  <si>
    <t>G_CTRL_HE_CIPRESES</t>
  </si>
  <si>
    <t>G_CTRL_HP_ISLA</t>
  </si>
  <si>
    <t>G_CTRL_HP_CURILLINQUE</t>
  </si>
  <si>
    <t>G_CTRL_HP_OJOS_DE_AGUA</t>
  </si>
  <si>
    <t>NETEO_CURILLINQUE</t>
  </si>
  <si>
    <t>G_CTRL_HE_MELA</t>
  </si>
  <si>
    <t>G_CTRL_HP_ABANICO</t>
  </si>
  <si>
    <t>G_CTRL_TE_YUNGAY</t>
  </si>
  <si>
    <t>C_CTRL_TE_YUNGAY</t>
  </si>
  <si>
    <t>G_CTRL_TE_CMPC PACIFICO</t>
  </si>
  <si>
    <t>C_CTRL_TE_CMPC PACIFICO</t>
  </si>
  <si>
    <t>AELA_EOLICA_NEGRETE</t>
  </si>
  <si>
    <t>G_CTRL_EE_NEGRETE</t>
  </si>
  <si>
    <t>G_CTRL_TE_BOCAMINA</t>
  </si>
  <si>
    <t>G_CTRL_BM_FPC</t>
  </si>
  <si>
    <t>G_CTRL_HP_SAUZAL1_SLTO1</t>
  </si>
  <si>
    <t>G_CTRL_HP_SAUZAL_60HZ</t>
  </si>
  <si>
    <t>G_CTRL_HP_CHACAYES1</t>
  </si>
  <si>
    <t>G_CTRL_HP_CHACAYES2</t>
  </si>
  <si>
    <t>G_CTRL_HP_COYA</t>
  </si>
  <si>
    <t>G_CTRL_HP_SAUZAL2</t>
  </si>
  <si>
    <t>G_PMGD_TE_POLINCAY</t>
  </si>
  <si>
    <t>G_CTRL_TE_MOSTAZAL</t>
  </si>
  <si>
    <t>C_CTRL_BM_ENERGIA_PACIFICO</t>
  </si>
  <si>
    <t>G_CTRL_BM_ENERGIA_PACIFICO</t>
  </si>
  <si>
    <t>TAMM</t>
  </si>
  <si>
    <t>G_PMGD_BM_TAMM</t>
  </si>
  <si>
    <t>G_PMGD_BM_LAS PAMPAS</t>
  </si>
  <si>
    <t>G_PMGD_HP_PURISIMA</t>
  </si>
  <si>
    <t>G_CTRL_TE_TENO</t>
  </si>
  <si>
    <t>G_CTRL_TE_CBB</t>
  </si>
  <si>
    <t>G_PMGD_TE_CURICO</t>
  </si>
  <si>
    <t>G_CTRL_BM_LICANTEN</t>
  </si>
  <si>
    <t>G_CTRL_HP_MARIPOSAS</t>
  </si>
  <si>
    <t>G_CTRL_HP_LIRCAY</t>
  </si>
  <si>
    <t>G_PMGD_HP_PROVIDENCIA</t>
  </si>
  <si>
    <t>G_CTRL_HP_S.IGNACIO</t>
  </si>
  <si>
    <t>G_CTRL_TE_CELCO</t>
  </si>
  <si>
    <t>G_CTRL_BM_VIÑALES</t>
  </si>
  <si>
    <t>G_PMGD_HP_ROBLERIA</t>
  </si>
  <si>
    <t>G_CTRL_TE_LINARES</t>
  </si>
  <si>
    <t>G_CTRL_TE_S.GREGORIO</t>
  </si>
  <si>
    <t>G_CTRL_TE_NUEVA_ALDEA1</t>
  </si>
  <si>
    <t>G_CTRL_BM_NUEVA_ALDEA1</t>
  </si>
  <si>
    <t>G_CTRL_TE_ORAFTI</t>
  </si>
  <si>
    <t>AES GENER (MASISA ECO)</t>
  </si>
  <si>
    <t>G_CTRL_BM_MASISA</t>
  </si>
  <si>
    <t>C_CTRL_BM_MASISA</t>
  </si>
  <si>
    <t>G_CTRL_BM_LAJA_E.VERDE</t>
  </si>
  <si>
    <t>G_CTRL_TE_PANELES</t>
  </si>
  <si>
    <t>G_PMGD_HP_DIUTO</t>
  </si>
  <si>
    <t>C_PMGD_HP_DIUTO</t>
  </si>
  <si>
    <t>G_PMGD_TE_JCE</t>
  </si>
  <si>
    <t>AES GENER (ANCALI)</t>
  </si>
  <si>
    <t>G_PMGD_BM_ANCALI</t>
  </si>
  <si>
    <t>HBS</t>
  </si>
  <si>
    <t>G_PMGD_BM_HBS</t>
  </si>
  <si>
    <t>AES GENER (SAN_MIGUEL)</t>
  </si>
  <si>
    <t>G_PMGD_HP_BOQUIAMARGO</t>
  </si>
  <si>
    <t>C_PMGD_HP_BOQUIAMARGO</t>
  </si>
  <si>
    <t>G_PMGD_TE_SAUCES</t>
  </si>
  <si>
    <t>G_PMGD_TE_CONTULMO</t>
  </si>
  <si>
    <t>G_CTRL_HP_RENAICO</t>
  </si>
  <si>
    <t>C_CTRL_HP_RENAICO</t>
  </si>
  <si>
    <t>G_PMGD_TE_TRAIGUEN</t>
  </si>
  <si>
    <t>G_PMGD_TE_CURACAUTIN</t>
  </si>
  <si>
    <t>G_PMGD_TE_LONQUIMAY</t>
  </si>
  <si>
    <t>G_PMGD_TE_SAUCES 2</t>
  </si>
  <si>
    <t>G_CTRL_BM_COMASA</t>
  </si>
  <si>
    <t>C_CTRL_BM_COMASA</t>
  </si>
  <si>
    <t>G_PMGD_TE_LOUISIANA_PACIFIC_L</t>
  </si>
  <si>
    <t>G_PMGD_TE_EAGON</t>
  </si>
  <si>
    <t>G_PMGD_BM_COELEMU</t>
  </si>
  <si>
    <t>G_CTRL_BM_ENERGIA BIOBIO</t>
  </si>
  <si>
    <t>C_CTRL_BM_ENERGIA BIOBIO</t>
  </si>
  <si>
    <t>C_CTRL_TE_BOCAMINA</t>
  </si>
  <si>
    <t>G_CTRL_BM_ARAUCO</t>
  </si>
  <si>
    <t>G_CTRL_TE_HORCONES</t>
  </si>
  <si>
    <t>G_PMGD_TE_TRONGOL</t>
  </si>
  <si>
    <t>G_PMGD_TE_CAÑETE</t>
  </si>
  <si>
    <t>G_PMGD_TE_QUIDICO</t>
  </si>
  <si>
    <t>G_PMGD_TE_TIRUA</t>
  </si>
  <si>
    <t>G_PMGD_TE_ALAMOS</t>
  </si>
  <si>
    <t>PARQUE_EOLICO_LEBU</t>
  </si>
  <si>
    <t>G_CTRL_EE_LEBU_CRISTORO</t>
  </si>
  <si>
    <t>C_CTRL_EE_LEBU_CRISTORO</t>
  </si>
  <si>
    <t>G_PMGD_TE_LEBU</t>
  </si>
  <si>
    <t>G_CTRL_TE_PETROPOWER</t>
  </si>
  <si>
    <t>G_CTRL_TE_NEWEN</t>
  </si>
  <si>
    <t>G_PMGD_HP_MANZANO</t>
  </si>
  <si>
    <t>G_PMGD_HP_EL_CANELO</t>
  </si>
  <si>
    <t>C_PMGD_HP_EL_CANELO</t>
  </si>
  <si>
    <t>G_PMGD_HP_ALLIPEN</t>
  </si>
  <si>
    <t>G_PMGD_HP_TRUFUL</t>
  </si>
  <si>
    <t>G_PMGD_HP_DONGUIL</t>
  </si>
  <si>
    <t>G_PMGD_HP_MAISAN</t>
  </si>
  <si>
    <t>CURILEUFU</t>
  </si>
  <si>
    <t>G_CTRL_HP_PULLINQUE</t>
  </si>
  <si>
    <t>G_CTRL_HP_RECA</t>
  </si>
  <si>
    <t>G_PMGD_TE_LOUISIANA_PACIFIC_P</t>
  </si>
  <si>
    <t>G_PMGD_HP_MARIA ELENA</t>
  </si>
  <si>
    <t>G_PMGD_HP_COLLIL</t>
  </si>
  <si>
    <t>G_CTRL_TE_CALLE CALLE</t>
  </si>
  <si>
    <t>G_PMGD_HP_DOÑA_HILDA</t>
  </si>
  <si>
    <t>C_PMGD_HP_DOÑA_HILDA</t>
  </si>
  <si>
    <t>G_PMGD_HP_MUCHI</t>
  </si>
  <si>
    <t>G_PMGD_HP_CONTRA</t>
  </si>
  <si>
    <t>G_CTRL_HP_PILMAIQUEN</t>
  </si>
  <si>
    <t>C_CTRL_HP_PILMAIQUEN</t>
  </si>
  <si>
    <t>G_PMGD_HP_DON WALTERIO</t>
  </si>
  <si>
    <t>G_PMGD_HP_PICHILONCO</t>
  </si>
  <si>
    <t>G_PMGD_TE_SOUTHERN_BULBS</t>
  </si>
  <si>
    <t>G_CTRL_HP_CAPULLO</t>
  </si>
  <si>
    <t>G_PMG__HP_CALLAO</t>
  </si>
  <si>
    <t>G_PMG__HP_NALCAS</t>
  </si>
  <si>
    <t>G_PMGD_HP_HIDROBONITO</t>
  </si>
  <si>
    <t>G_CTRL_HP_LICAN</t>
  </si>
  <si>
    <t>G_PMGD_TE_SKRETTING OSORNO</t>
  </si>
  <si>
    <t>RIO_PUMA</t>
  </si>
  <si>
    <t>G_PMGD_HP_LOS_COLONOS</t>
  </si>
  <si>
    <t>G_PMGD_TE_WATT I</t>
  </si>
  <si>
    <t>G_PMGD_TE_WATT II</t>
  </si>
  <si>
    <t>G_PMGD_HP_ENSENADA</t>
  </si>
  <si>
    <t>G_PMGD_HP_LA ARENA</t>
  </si>
  <si>
    <t>G_PMGD_TE_MULTIEXPORT I</t>
  </si>
  <si>
    <t>G_PMGD_TE_MULTIEXPORT II</t>
  </si>
  <si>
    <t>G_PMGD_TE_SKRETTING</t>
  </si>
  <si>
    <t>G_PMGD_TE_BIOMAR</t>
  </si>
  <si>
    <t>G_PMGD_TE_DANISCO</t>
  </si>
  <si>
    <t>G_CTRL_TE_CONSTITUCION_1</t>
  </si>
  <si>
    <t>G_CTRL_TE_CONSTITUCION_2</t>
  </si>
  <si>
    <t>G_CTRL_TE_CONSTITUCION</t>
  </si>
  <si>
    <t>C_CTRL_TE_CONSTITUCION</t>
  </si>
  <si>
    <t>G_CTRL_HP_SAUZALITO</t>
  </si>
  <si>
    <t>G_PMGD_TE_COLLIPULLI</t>
  </si>
  <si>
    <t>G_PMGD_HP_TRUENO</t>
  </si>
  <si>
    <t>G_PMGD_HP_CORRALES</t>
  </si>
  <si>
    <t>G_PMGD_HP_CORRALES II</t>
  </si>
  <si>
    <t>ARRAYAN</t>
  </si>
  <si>
    <t>G_PMGD_HP_ARRAYAN</t>
  </si>
  <si>
    <t>G_PMGD_HP_PEHUI</t>
  </si>
  <si>
    <t>G_CTRL_TE_CORONEL</t>
  </si>
  <si>
    <t>G_CTRL_HP_CARENA</t>
  </si>
  <si>
    <t>G_CTRL_TE_BOCAMINA_II</t>
  </si>
  <si>
    <t>G_CTRL_BM_CMPC_LAJA</t>
  </si>
  <si>
    <t>C_CTRL_BM_CMPC_LAJA</t>
  </si>
  <si>
    <t>G_CTRL_BM_SANTA_FE</t>
  </si>
  <si>
    <t>G_CTRL_BM_CMPC_SANTA_FE</t>
  </si>
  <si>
    <t>C_CTRL_BM_SANTA_FE</t>
  </si>
  <si>
    <t>G_CTRL_TE_TALTAL</t>
  </si>
  <si>
    <t>EOLICA_TALTAL</t>
  </si>
  <si>
    <t>G_CTRL_EO_TALTAL</t>
  </si>
  <si>
    <t>C_CTRL_FV_LALACKAMA</t>
  </si>
  <si>
    <t>G_CTRL_TE_SAN_LORENZO</t>
  </si>
  <si>
    <t>C_CTRL_TE_SAN_LORENZO</t>
  </si>
  <si>
    <t>G_CTRL_FV_SAN_ANDRES</t>
  </si>
  <si>
    <t>G_CTRL_TE_CARDONES</t>
  </si>
  <si>
    <t>C_CTRL_TE_CARDONES</t>
  </si>
  <si>
    <t>GENPAC</t>
  </si>
  <si>
    <t>G_CTRL_TE_PACIFICO</t>
  </si>
  <si>
    <t>C_CTRL_TE_PACIFICO</t>
  </si>
  <si>
    <t>G_CTRL_FV_LLANO_DE_LLAMPOS</t>
  </si>
  <si>
    <t>G_CTRL_TE_GUACOLDA</t>
  </si>
  <si>
    <t>G_CTRL_TE_PUNTA_COLORADA</t>
  </si>
  <si>
    <t>C_CTRL_TE_PUNTA_COLORADA</t>
  </si>
  <si>
    <t>G_CTRL_EO_PUNTA_COLORADA</t>
  </si>
  <si>
    <t>G_CTRL_EO_ARRAYAN</t>
  </si>
  <si>
    <t>C_CTRL_EO_ARRAYAN</t>
  </si>
  <si>
    <t>G_CTRL_EO_MONTE_REDONDO</t>
  </si>
  <si>
    <t>C_CTRL_EO_MONTE_REDONDO</t>
  </si>
  <si>
    <t>G_CTRL_EO_LOS_CURUROS</t>
  </si>
  <si>
    <t>G_CTRL_EO_TALINAY_ORIENTE</t>
  </si>
  <si>
    <t>C_CTRL_EO_TALINAY_PONIENTE</t>
  </si>
  <si>
    <t>G_CTRL_EO_CANELA_1</t>
  </si>
  <si>
    <t>G_CTRL_EO_CANELA_2</t>
  </si>
  <si>
    <t>C_CTRL_EO_CANELA_1</t>
  </si>
  <si>
    <t>C_CTRL_EO_CANELA_2</t>
  </si>
  <si>
    <t>G_CTRL_EO_TOTORAL</t>
  </si>
  <si>
    <t>C_CTRL_EO_TOTORAL</t>
  </si>
  <si>
    <t>G_CTRL_EO_PUNTA_PALMERAS</t>
  </si>
  <si>
    <t>C_CTRL_EO_PUNTA_PALMERAS</t>
  </si>
  <si>
    <t>G_CTRL_TE_ESPINOS</t>
  </si>
  <si>
    <t>C_CTRL_TE_ESPINOS</t>
  </si>
  <si>
    <t>G_CTRL_TE_NUEVA_VENTANAS</t>
  </si>
  <si>
    <t>G_CTRL_TE_NEHUENCO_1_A</t>
  </si>
  <si>
    <t>G_CTRL_TE_NEHUENCO_1_B</t>
  </si>
  <si>
    <t>C_CTRL_TE_NEHUENCO_1_A</t>
  </si>
  <si>
    <t>G_CTRL_TE_NEHUENCO_9B</t>
  </si>
  <si>
    <t>C_CTRL_TE_NEHUENCO_2</t>
  </si>
  <si>
    <t>G_CTRL_TE_NEHUENCO_2</t>
  </si>
  <si>
    <t>C_CTRL_TE_NEHUENCO_9B</t>
  </si>
  <si>
    <t>G_CTRL_TE_SANISIDRO_1</t>
  </si>
  <si>
    <t>G_CTRL_TE_SANISIDRO_2</t>
  </si>
  <si>
    <t>G_CTRL_TE_QUINTERO</t>
  </si>
  <si>
    <t>G_CTRL_HP_LOS_QUILOS</t>
  </si>
  <si>
    <t>G_CTRL_HP_ACONCAGUA</t>
  </si>
  <si>
    <t>G_CTRL_HP_CHACABUQUITO</t>
  </si>
  <si>
    <t>G_CTRL_HP_HORNITOS</t>
  </si>
  <si>
    <t>G_CTRL_TE_NUEVA_RENCA</t>
  </si>
  <si>
    <t>C_CTRL_TE_NUEVA_RENCA</t>
  </si>
  <si>
    <t>G_PMGD_TE_MAPOCHO_TREBAL</t>
  </si>
  <si>
    <t>G_CTRL_HE_RAPEL</t>
  </si>
  <si>
    <t>G_CTRL_HP_JUNCALITO</t>
  </si>
  <si>
    <t>G_PMGD_HP_MALLARAUCO</t>
  </si>
  <si>
    <t>G_PMGD_EO_UCUQUER</t>
  </si>
  <si>
    <t>G_PMG__EO_UCUQUER_2</t>
  </si>
  <si>
    <t>G_PMGD_BM_SANTA_IRENE</t>
  </si>
  <si>
    <t>G_CTRL_BM_SANTA_MARTA</t>
  </si>
  <si>
    <t>C_CTRL_BM_SANTA_MARTA</t>
  </si>
  <si>
    <t>G_CTRL_HP_ALFALFAL</t>
  </si>
  <si>
    <t>G_CTRL_TE_DIEGO_DE_ALMAGRO</t>
  </si>
  <si>
    <t>G_CTRL_TE_SALVADOR</t>
  </si>
  <si>
    <t>C_CTRL_TE_SALVADOR</t>
  </si>
  <si>
    <t>G_CTRL_TE_EMELDA_1</t>
  </si>
  <si>
    <t>G_CTRL_TE_EMELDA_2</t>
  </si>
  <si>
    <t>C_CTRL_TE_EMELDA_1</t>
  </si>
  <si>
    <t>C_CTRL_TE_EMELDA_2</t>
  </si>
  <si>
    <t>G_CTRL_FV_DIEGO_DE_ALMAGRO</t>
  </si>
  <si>
    <t>C_CTRL_FV_CHAÑARES</t>
  </si>
  <si>
    <t>G_CTRL_FV_PV_SALVADOR</t>
  </si>
  <si>
    <t>G_CTRL_FV_ESPERANZA</t>
  </si>
  <si>
    <t>G_PMGD_FV_LAS_TERRAZAS</t>
  </si>
  <si>
    <t>G_PMGD_FV_HORNITOS</t>
  </si>
  <si>
    <t>G_PMG__HP_RIO_HUASCO</t>
  </si>
  <si>
    <t>G_CTRL_TE_HUASCO</t>
  </si>
  <si>
    <t>G_PMGD_FV_TAMBO_REAL</t>
  </si>
  <si>
    <t>G_CTRL_TE_PEÑON</t>
  </si>
  <si>
    <t>C_CTRL_TE_PEÑON</t>
  </si>
  <si>
    <t>G_CTRL_TE_OLIVOS</t>
  </si>
  <si>
    <t>C_CTRL_TE_OLIVOS</t>
  </si>
  <si>
    <t>G_CTRL_TE_VENTANAS</t>
  </si>
  <si>
    <t>G_CTRL_TE_COLMITO</t>
  </si>
  <si>
    <t>TOMAVAL</t>
  </si>
  <si>
    <t>G_PMGD_TE_TOMAVAL</t>
  </si>
  <si>
    <t>BIOCRUZ</t>
  </si>
  <si>
    <t>G_PMGD_TE_BIOCRUZ</t>
  </si>
  <si>
    <t>G_CTRL_TE_LOS_VIENTOS</t>
  </si>
  <si>
    <t>G_PMG__TE_LAS_VEGAS</t>
  </si>
  <si>
    <t>G_PMGD_HP_SAUCE_ANDES</t>
  </si>
  <si>
    <t>Wenke</t>
  </si>
  <si>
    <t>G_PMGD_HP_EL_TARTARO</t>
  </si>
  <si>
    <t>C_PMGD_HP_EL_TARTARO</t>
  </si>
  <si>
    <t>G_CTRL_HP_MAITENES</t>
  </si>
  <si>
    <t>AES GENER (COYANCO)</t>
  </si>
  <si>
    <t>G_CTRL_HP_GUAYACAN</t>
  </si>
  <si>
    <t>G_CTRL_HP_QUELTEHUES</t>
  </si>
  <si>
    <t>G_CTRL_HP_VOLCAN</t>
  </si>
  <si>
    <t>G_PMG__TE_PLACILLA</t>
  </si>
  <si>
    <t>G_PMGD_TE_CURAUMA</t>
  </si>
  <si>
    <t>G_CTRL_TE_LAGUNA_VERDE</t>
  </si>
  <si>
    <t>AES GENER (KDM)</t>
  </si>
  <si>
    <t>G_CTRL_BM_LOMA_LOS_COLORADOS_2</t>
  </si>
  <si>
    <t>G_CTRL_BM_LOMA_LOS_COLORADOS_1</t>
  </si>
  <si>
    <t>G_CTRL_TE_RENCA</t>
  </si>
  <si>
    <t>C_CTRL_TE_RENCA</t>
  </si>
  <si>
    <t>G_PMGD_HP_LOS_MORROS</t>
  </si>
  <si>
    <t>ESTANCILLA SPA</t>
  </si>
  <si>
    <t>G_PMGD_TE_ESTANCILLA</t>
  </si>
  <si>
    <t>G_CTRL_HP_FLORIDA</t>
  </si>
  <si>
    <t>G_PMGD_HP_LOS_BAJOS</t>
  </si>
  <si>
    <t>C_PMGD_HP_LOS_BAJOS</t>
  </si>
  <si>
    <t>G_PMGD_HP_CAEMSA</t>
  </si>
  <si>
    <t>C_PMGD_HP_CAEMSA</t>
  </si>
  <si>
    <t>G_CTRL_HP_RINCON</t>
  </si>
  <si>
    <t>G_PMGD_HP_PUCLARO</t>
  </si>
  <si>
    <t>G_PMG__FV_SOLAIRE_DIRECT_1</t>
  </si>
  <si>
    <t>G_PMGD_HP_LA_PALOMA</t>
  </si>
  <si>
    <t>G_CTRL_HP_LOS_MOLLES</t>
  </si>
  <si>
    <t>G_PMGD_TE_PUNITAQUI</t>
  </si>
  <si>
    <t>G_PMGD_FV_LOMAS_COLORADAS</t>
  </si>
  <si>
    <t>G_PMGD_FV_CASAS_BLANCAS</t>
  </si>
  <si>
    <t>G_PMGD_FV_SANTA_CECILIA</t>
  </si>
  <si>
    <t>G_PMGD_TE_MONTE_PATRIA</t>
  </si>
  <si>
    <t>G_CTRL_TE_PUNTILLA</t>
  </si>
  <si>
    <t>G_PMGD_HP_EYZAGUIRRE</t>
  </si>
  <si>
    <t>G_PMGD_HP_LAS_VERTIENTES</t>
  </si>
  <si>
    <t>G_PMGD_HP_EL_LLANO</t>
  </si>
  <si>
    <t>G_CTRL_TE_CENIZAS</t>
  </si>
  <si>
    <t>G_PMG__TE_QUINTAY</t>
  </si>
  <si>
    <t>G_PMGD_TE_CASABLANCA</t>
  </si>
  <si>
    <t>G_PMGD_TE_TAPIHUE</t>
  </si>
  <si>
    <t>G_PMG__TE_TOTORAL</t>
  </si>
  <si>
    <t>G_PMG__TE_CONCON</t>
  </si>
  <si>
    <t>G_PMGD_FV_TECHOS_DE_ALTAMIRA</t>
  </si>
  <si>
    <t>G_CTRL_TE_CANDELARIA_NAVIA</t>
  </si>
  <si>
    <t>C_CTRL_TE_CANDELARIA_NAVIA</t>
  </si>
  <si>
    <t>G_CTRL_HE_COLBUN_NAVIA</t>
  </si>
  <si>
    <t>G_CTRL_TE_LOS_VIENTOS_NAVIA</t>
  </si>
  <si>
    <t>3x Térmica</t>
  </si>
  <si>
    <t>BM</t>
  </si>
  <si>
    <t>HP</t>
  </si>
  <si>
    <t>Curillinque/ Mela</t>
  </si>
  <si>
    <t>Espinos</t>
  </si>
  <si>
    <t>Guacolda</t>
  </si>
  <si>
    <t>AES Gener</t>
  </si>
  <si>
    <t>Colbún</t>
  </si>
  <si>
    <t>Peuchen mampil</t>
  </si>
  <si>
    <t>Z</t>
  </si>
  <si>
    <t>A</t>
  </si>
  <si>
    <t>Térmicas</t>
  </si>
  <si>
    <t>Mineros</t>
  </si>
  <si>
    <t>Renaico</t>
  </si>
  <si>
    <t>Sauce Andes</t>
  </si>
  <si>
    <t>Confluencia</t>
  </si>
  <si>
    <t>Higuera</t>
  </si>
  <si>
    <t>Morros</t>
  </si>
  <si>
    <t>Pehui</t>
  </si>
  <si>
    <t>Bajos/Caemsa</t>
  </si>
  <si>
    <t>Lomas Coloradas</t>
  </si>
  <si>
    <t>Masisa</t>
  </si>
  <si>
    <t>Mallarauco</t>
  </si>
  <si>
    <t>San Andrés</t>
  </si>
  <si>
    <t>BIOBIO_NEGRETE</t>
  </si>
  <si>
    <t>RAKI</t>
  </si>
  <si>
    <t>DOSAL</t>
  </si>
  <si>
    <t>LUZ_DEL_NORTE</t>
  </si>
  <si>
    <t>LUNA_DEL_NORTE</t>
  </si>
  <si>
    <t>POZO ALMONTE SOLAR 1</t>
  </si>
  <si>
    <t>ERNC1</t>
  </si>
  <si>
    <t>SOL_DEL_NORTE</t>
  </si>
  <si>
    <t>TRAILELFU</t>
  </si>
  <si>
    <t>PUCLARO</t>
  </si>
  <si>
    <t>GR_PAN_DE_AZUCAR</t>
  </si>
  <si>
    <t>HUAJACHE</t>
  </si>
  <si>
    <t>EL_MIRADOR</t>
  </si>
  <si>
    <t>RIO_MULCHEN</t>
  </si>
  <si>
    <t>IMELSA_ENERGIA</t>
  </si>
  <si>
    <t>ATACAMA SOLAR S.A</t>
  </si>
  <si>
    <t>Total acumulado de la obligación establecida en el artículo 150 bis del DFL N°4 de 2007.</t>
  </si>
  <si>
    <t>Raño
[MWh]</t>
  </si>
  <si>
    <t>Oaño
[MWh]</t>
  </si>
  <si>
    <t>IERaño
[MWh]</t>
  </si>
  <si>
    <t>IERaño - Oaño
[MWh]</t>
  </si>
  <si>
    <t>IERprevio
[MWh]</t>
  </si>
  <si>
    <t>Oprevio
[MWh]</t>
  </si>
  <si>
    <t>DIF
[MWh]</t>
  </si>
  <si>
    <t>EX
[MWh]</t>
  </si>
  <si>
    <t>Raño</t>
  </si>
  <si>
    <t>magnitud total de retiros afectos a la obligación realizados durante el año del balance</t>
  </si>
  <si>
    <t>Oaño</t>
  </si>
  <si>
    <t>magnitud de la obligación generada durante el año correspondiente al balance</t>
  </si>
  <si>
    <t>IERaño</t>
  </si>
  <si>
    <t>magnitud de las inyecciones de energía reconocida realizadas durante el año correspondiente al balance</t>
  </si>
  <si>
    <t>IERprevio</t>
  </si>
  <si>
    <t>magnitud de las inyecciones de energía reconocida realizadas durante el año inmediatamente anterior al del balance</t>
  </si>
  <si>
    <t>Oprevio</t>
  </si>
  <si>
    <t>magnitud de la postergación de la acreditación de la obligación del año inmediato anterior al balance</t>
  </si>
  <si>
    <t>DIF</t>
  </si>
  <si>
    <t>diferencia entre la magnitud de las inyecciones de energía reconocida y la magnitud de la obligación correspondiente al año del balance</t>
  </si>
  <si>
    <t>EX</t>
  </si>
  <si>
    <t>magnitud de los excedentes posibles de traspasar a otras empresas eléctricas</t>
  </si>
  <si>
    <t>KDM_ENERGIA</t>
  </si>
  <si>
    <t>BESALCO</t>
  </si>
  <si>
    <t>EGP_SUR</t>
  </si>
  <si>
    <t>ACCIONA_ENERGIA</t>
  </si>
  <si>
    <t>TILTIL_SOLAR</t>
  </si>
  <si>
    <t>STERICYCLE</t>
  </si>
  <si>
    <t>RENOVALIA_6</t>
  </si>
  <si>
    <t>RENOVALIA_7</t>
  </si>
  <si>
    <t>AGSA</t>
  </si>
  <si>
    <t>CAREN</t>
  </si>
  <si>
    <t>CHUNGUNGO</t>
  </si>
  <si>
    <t>SPVP4</t>
  </si>
  <si>
    <t>EL_MORADO</t>
  </si>
  <si>
    <t>BELLAVISTA</t>
  </si>
  <si>
    <t>EL_GALPON</t>
  </si>
  <si>
    <t>EOLICA_ESPERANZA</t>
  </si>
  <si>
    <t>M_VILLARRICA</t>
  </si>
  <si>
    <t>CONEJO_SOLAR</t>
  </si>
  <si>
    <t>ABENGOA</t>
  </si>
  <si>
    <t>CHANLEUFU</t>
  </si>
  <si>
    <t>SAN_JUAN_LAP</t>
  </si>
  <si>
    <t>EL_AGRIO</t>
  </si>
  <si>
    <t>CUMPEO</t>
  </si>
  <si>
    <t>LA_MONTAÑA_1</t>
  </si>
  <si>
    <t>GESTEL</t>
  </si>
  <si>
    <t>CUZCUZ</t>
  </si>
  <si>
    <t>BIO_ENERGIA_MOLINA</t>
  </si>
  <si>
    <t>GR_ARAUCARIA</t>
  </si>
  <si>
    <t>ENGIE</t>
  </si>
  <si>
    <t>COCHRANE</t>
  </si>
  <si>
    <t>TAMAKAYA ENERGÍA</t>
  </si>
  <si>
    <t>LOS_LOROS</t>
  </si>
  <si>
    <t>ALTOS_DEL_PAICO</t>
  </si>
  <si>
    <t>DIVISADERO</t>
  </si>
  <si>
    <t>DENER</t>
  </si>
  <si>
    <t>TEATINOS</t>
  </si>
  <si>
    <t>GR_COIGUE</t>
  </si>
  <si>
    <t>HORMIGA_SOLAR</t>
  </si>
  <si>
    <t>GR_HUINGAN</t>
  </si>
  <si>
    <t>RAGSA</t>
  </si>
  <si>
    <t>EL_ARROYO</t>
  </si>
  <si>
    <t>PLANTA SOLAR SAN PEDRO III</t>
  </si>
  <si>
    <t>GENERACION CLIENTES RESIDENCIALES*</t>
  </si>
  <si>
    <t xml:space="preserve">Monto total de energía  inyectado por medios de generación ERNC, por clientes finales propietarios de los denominados “Generadores Residenciales” a que se refiere la Ley N° 20.571/2012 del Ministerio de Energía. </t>
  </si>
  <si>
    <t>Empresa Concesionaria</t>
  </si>
  <si>
    <t>Inyección ERNC [MWh]</t>
  </si>
  <si>
    <t>CEC</t>
  </si>
  <si>
    <t>CGED</t>
  </si>
  <si>
    <t>CHILECTRA</t>
  </si>
  <si>
    <t>CHILQUINTA</t>
  </si>
  <si>
    <t>CODINER</t>
  </si>
  <si>
    <t>COELCHA</t>
  </si>
  <si>
    <t>CONAFE</t>
  </si>
  <si>
    <t>COOPELAN</t>
  </si>
  <si>
    <t>COOPREL</t>
  </si>
  <si>
    <t>COPELEC</t>
  </si>
  <si>
    <t>CRELL</t>
  </si>
  <si>
    <t>EDECSA</t>
  </si>
  <si>
    <t>EE COLINA</t>
  </si>
  <si>
    <t>EEPA</t>
  </si>
  <si>
    <t>ELECDA</t>
  </si>
  <si>
    <t>EMELAT</t>
  </si>
  <si>
    <t>EMELCA</t>
  </si>
  <si>
    <t>CGED (Ex-EMELECTRIC)</t>
  </si>
  <si>
    <t>CGED (Ex-EMETAL)</t>
  </si>
  <si>
    <t>CONAFE (Ex-ENELSA)</t>
  </si>
  <si>
    <t>FRONTEL</t>
  </si>
  <si>
    <t>LITORAL</t>
  </si>
  <si>
    <t>LUZ ANDES</t>
  </si>
  <si>
    <t>LUZLINARES</t>
  </si>
  <si>
    <t>LUZOSORNO</t>
  </si>
  <si>
    <t>LUZPARRAL</t>
  </si>
  <si>
    <t>SAESA</t>
  </si>
  <si>
    <t>SOCOEPA</t>
  </si>
  <si>
    <t>TIL-TIL</t>
  </si>
  <si>
    <t>EMELARI</t>
  </si>
  <si>
    <t>ELIQSA</t>
  </si>
  <si>
    <t>COOPERSOL</t>
  </si>
  <si>
    <t>Total</t>
  </si>
  <si>
    <t>ENEL_GENERACION</t>
  </si>
  <si>
    <t>ORAZUL_DUQUECO</t>
  </si>
  <si>
    <t>ORAZUL_CHILE</t>
  </si>
  <si>
    <t>CABO_LEONES</t>
  </si>
  <si>
    <t>SANTIAGO_SOLAR</t>
  </si>
  <si>
    <t>AELA_GENERACION</t>
  </si>
  <si>
    <t>NEOMAS</t>
  </si>
  <si>
    <t>EL_BOCO</t>
  </si>
  <si>
    <t>GENERADORA_PIUTEL</t>
  </si>
  <si>
    <t>HIDRORIÑINAHUE</t>
  </si>
  <si>
    <t>GR_CANELO</t>
  </si>
  <si>
    <t>ENERKEY</t>
  </si>
  <si>
    <t>RIO_COLORADO</t>
  </si>
  <si>
    <t>LAS_TURCAS</t>
  </si>
  <si>
    <t>GR_GUAYACAN</t>
  </si>
  <si>
    <t>SOCER</t>
  </si>
  <si>
    <t>DOS_VALLES</t>
  </si>
  <si>
    <t>LA_MONTAÑA_2</t>
  </si>
  <si>
    <t>QUINTA_SOLAR</t>
  </si>
  <si>
    <t>SAN_FRANCISCO</t>
  </si>
  <si>
    <t>VALLE_DE_LA_LUNA_II</t>
  </si>
  <si>
    <t>GR_LINGUE</t>
  </si>
  <si>
    <t>QUELTEHUE</t>
  </si>
  <si>
    <t>HIDROMUNILQUE</t>
  </si>
  <si>
    <t>CHESTER_SOLAR_IV</t>
  </si>
  <si>
    <t>GR_ESPINO</t>
  </si>
  <si>
    <t>EL_PELICANO</t>
  </si>
  <si>
    <t>EMBALSE_ANCOA</t>
  </si>
  <si>
    <t>GR_TIACA</t>
  </si>
  <si>
    <t>GR_BOLDO</t>
  </si>
  <si>
    <t>SANTUARIO_SOLAR</t>
  </si>
  <si>
    <t>CH_EL_MANZANO</t>
  </si>
  <si>
    <t>PILPEN</t>
  </si>
  <si>
    <t>EL_CAMPESINO_I</t>
  </si>
  <si>
    <t>GR_TINEO</t>
  </si>
  <si>
    <t>LA_MANGA_ENERGY</t>
  </si>
  <si>
    <t>MINICENTRAL_ARRAYAN</t>
  </si>
  <si>
    <t>LOS_PINOS_BIO</t>
  </si>
  <si>
    <t>GR_RADAL</t>
  </si>
  <si>
    <t>GR_PATAGUA</t>
  </si>
  <si>
    <t>EL_CERNICALO</t>
  </si>
  <si>
    <t>FV NORTE GRANDE 5</t>
  </si>
  <si>
    <t>HELIO ATACAMA TRES</t>
  </si>
  <si>
    <t>Copelec</t>
  </si>
  <si>
    <t>kWh</t>
  </si>
  <si>
    <t>Crell</t>
  </si>
  <si>
    <t>ERSA</t>
  </si>
  <si>
    <t>EDELAYSEN</t>
  </si>
  <si>
    <t>EXtrasp
[MWh]</t>
  </si>
  <si>
    <t>DEF
[MWh]</t>
  </si>
  <si>
    <t>Opost
[MWh]</t>
  </si>
  <si>
    <t>RC
[MWh]</t>
  </si>
  <si>
    <t>Canual [UTM]</t>
  </si>
  <si>
    <t>IERsig [MWh]</t>
  </si>
  <si>
    <t>Valor promedio ($/MWh)</t>
  </si>
  <si>
    <t>Excedentario</t>
  </si>
  <si>
    <t>Deficitario</t>
  </si>
  <si>
    <t>Energía [MWh]</t>
  </si>
  <si>
    <t>BALANCE ANUAL DEFINITIVO 2017</t>
  </si>
  <si>
    <t>AES_GENER</t>
  </si>
  <si>
    <t>SEN</t>
  </si>
  <si>
    <t>COYANCO</t>
  </si>
  <si>
    <t>MINICENTRALES_ARAUCANIA</t>
  </si>
  <si>
    <t>WENKE</t>
  </si>
  <si>
    <t>TRAULELFU</t>
  </si>
  <si>
    <t>GORRIONES</t>
  </si>
  <si>
    <t>AMPARO</t>
  </si>
  <si>
    <t>GR_AVELLANO</t>
  </si>
  <si>
    <t>CHESTER_SOLAR_V</t>
  </si>
  <si>
    <t>PITIO</t>
  </si>
  <si>
    <t>PARRONAL</t>
  </si>
  <si>
    <t>CH _SANTA_ELENA</t>
  </si>
  <si>
    <t>CH_CONVENTO_VIEJO</t>
  </si>
  <si>
    <t>PALACIOS</t>
  </si>
  <si>
    <t>PATOS</t>
  </si>
  <si>
    <t>GR_LAUREL</t>
  </si>
  <si>
    <t>GR_LITRE</t>
  </si>
  <si>
    <t>LA_ACACIA</t>
  </si>
  <si>
    <t>IMELSA_ENERGIA (CINTAC)</t>
  </si>
  <si>
    <t>LIPIGAS</t>
  </si>
  <si>
    <t>TAMAKAYA_ENERGIA</t>
  </si>
  <si>
    <t>SAN_JUAN_SPA</t>
  </si>
  <si>
    <t>POZO_ALMONTE_SOLAR_2</t>
  </si>
  <si>
    <t>POZO_ALMONTE_SOLAR_3</t>
  </si>
  <si>
    <t>TAMAKAYA_ENERGÍA</t>
  </si>
  <si>
    <t>HELIO_ATACAMA_TRES</t>
  </si>
  <si>
    <t>TRANSELEC</t>
  </si>
  <si>
    <t>PFV OCOA</t>
  </si>
  <si>
    <t>RIGEL</t>
  </si>
  <si>
    <t>PS_SANTALAURA</t>
  </si>
  <si>
    <t>GR_ARRAYAN</t>
  </si>
  <si>
    <t>VILLA_PRAT_ENERGY</t>
  </si>
  <si>
    <t>GEOTERMICA_DEL_NORTE</t>
  </si>
  <si>
    <t>Helio Atacama Tres</t>
  </si>
  <si>
    <t>Calama Solar 1 Spa</t>
  </si>
  <si>
    <t>Cerro Dominador</t>
  </si>
  <si>
    <t>Puerto Seco</t>
  </si>
  <si>
    <t>PMGD_PICA_PILOT</t>
  </si>
  <si>
    <t>SOLAR_E</t>
  </si>
  <si>
    <t>PLANETA_INVESTMENT</t>
  </si>
  <si>
    <t>CHINCOL</t>
  </si>
  <si>
    <t>PV_EL_PICURIO</t>
  </si>
  <si>
    <t>PV_LAS_PALOMAS</t>
  </si>
  <si>
    <t>S_ENERGY_CHILE</t>
  </si>
  <si>
    <t>DIEGO_DE_ALMAGRO_SOLAR</t>
  </si>
  <si>
    <t>ALTO_MANGA_ENERGY</t>
  </si>
  <si>
    <t>PIQUERO</t>
  </si>
  <si>
    <t>ENCON_SOLAR</t>
  </si>
  <si>
    <t>VALLE_SOLAR_ESTE_2</t>
  </si>
  <si>
    <t>VALLE_SOLAR_OESTE_2</t>
  </si>
  <si>
    <t>FOTOVOLT_SOLAR_I</t>
  </si>
  <si>
    <t>GR_QUILLAY</t>
  </si>
  <si>
    <t>CALAMA_SOLAR_1</t>
  </si>
  <si>
    <t>POZO_ALMONTE_SOLAR_1</t>
  </si>
  <si>
    <t>GENERACION_SOLAR_SPA</t>
  </si>
  <si>
    <t>LOS_PUQUIOS</t>
  </si>
  <si>
    <t>PLANTA_SOLAR_SPIII</t>
  </si>
  <si>
    <t>SPS_LA_HUAYCA</t>
  </si>
  <si>
    <t>FV_NORTE_GRANDE_5</t>
  </si>
  <si>
    <t>ATACAMA_GX_CHILE</t>
  </si>
  <si>
    <t>PUERTO_SECO</t>
  </si>
  <si>
    <t>VALLE_DE_LOS_VIENTOS</t>
  </si>
  <si>
    <t>-</t>
  </si>
  <si>
    <t>TRASPASOS DE EXCEDENTES AÑO 2018</t>
  </si>
  <si>
    <t>BALANCE ANUAL PRELIMINAR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</si>
</sst>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#,##0.0"/>
    <numFmt numFmtId="166" formatCode="_-* #,##0_-;\-* #,##0_-;_-* &quot;-&quot;??_-;_-@_-"/>
    <numFmt numFmtId="167" formatCode="#,##0.0000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urier"/>
      <family val="3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Courier"/>
      <family val="3"/>
    </font>
    <font>
      <sz val="10"/>
      <name val="Arial"/>
      <family val="2"/>
    </font>
    <font>
      <sz val="1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1"/>
      <name val="Calibri"/>
      <family val="2"/>
    </font>
    <font>
      <sz val="10"/>
      <color theme="0" tint="-4.9989318521683403E-2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10"/>
      <color theme="0" tint="-0.14999847407452621"/>
      <name val="Arial"/>
      <family val="2"/>
    </font>
    <font>
      <sz val="8"/>
      <color rgb="FF0000FF"/>
      <name val="Arial"/>
      <family val="2"/>
    </font>
    <font>
      <b/>
      <sz val="8"/>
      <color rgb="FF0000FF"/>
      <name val="Arial"/>
      <family val="2"/>
    </font>
    <font>
      <b/>
      <sz val="10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9">
    <xf numFmtId="0" fontId="0" fillId="0" borderId="0"/>
    <xf numFmtId="0" fontId="4" fillId="0" borderId="0"/>
    <xf numFmtId="0" fontId="3" fillId="0" borderId="0"/>
    <xf numFmtId="164" fontId="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9" fillId="0" borderId="0"/>
    <xf numFmtId="0" fontId="3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134">
    <xf numFmtId="0" fontId="0" fillId="0" borderId="0" xfId="0"/>
    <xf numFmtId="0" fontId="9" fillId="0" borderId="2" xfId="0" applyFont="1" applyFill="1" applyBorder="1" applyAlignment="1">
      <alignment vertical="top" wrapText="1"/>
    </xf>
    <xf numFmtId="0" fontId="5" fillId="0" borderId="2" xfId="0" applyFont="1" applyFill="1" applyBorder="1"/>
    <xf numFmtId="0" fontId="5" fillId="0" borderId="0" xfId="1" applyFont="1" applyFill="1" applyBorder="1"/>
    <xf numFmtId="0" fontId="3" fillId="0" borderId="0" xfId="0" applyFont="1"/>
    <xf numFmtId="0" fontId="0" fillId="2" borderId="0" xfId="0" applyFill="1"/>
    <xf numFmtId="0" fontId="3" fillId="2" borderId="0" xfId="0" applyFont="1" applyFill="1"/>
    <xf numFmtId="0" fontId="5" fillId="0" borderId="1" xfId="1" applyFont="1" applyFill="1" applyBorder="1"/>
    <xf numFmtId="0" fontId="11" fillId="0" borderId="1" xfId="1" applyFont="1" applyFill="1" applyBorder="1"/>
    <xf numFmtId="0" fontId="5" fillId="0" borderId="2" xfId="2" applyFont="1" applyFill="1" applyBorder="1"/>
    <xf numFmtId="0" fontId="12" fillId="0" borderId="0" xfId="0" applyFont="1"/>
    <xf numFmtId="0" fontId="3" fillId="0" borderId="0" xfId="6" applyFill="1"/>
    <xf numFmtId="0" fontId="3" fillId="0" borderId="0" xfId="6" applyFill="1" applyBorder="1"/>
    <xf numFmtId="0" fontId="0" fillId="0" borderId="0" xfId="0" applyFill="1"/>
    <xf numFmtId="0" fontId="7" fillId="0" borderId="0" xfId="6" applyFont="1" applyFill="1"/>
    <xf numFmtId="0" fontId="7" fillId="0" borderId="0" xfId="6" applyFont="1" applyFill="1" applyBorder="1" applyAlignment="1"/>
    <xf numFmtId="3" fontId="5" fillId="0" borderId="2" xfId="6" applyNumberFormat="1" applyFont="1" applyFill="1" applyBorder="1"/>
    <xf numFmtId="3" fontId="5" fillId="0" borderId="0" xfId="6" applyNumberFormat="1" applyFont="1" applyFill="1" applyBorder="1"/>
    <xf numFmtId="0" fontId="3" fillId="0" borderId="14" xfId="6" applyFill="1" applyBorder="1"/>
    <xf numFmtId="0" fontId="3" fillId="0" borderId="15" xfId="6" applyFill="1" applyBorder="1"/>
    <xf numFmtId="0" fontId="3" fillId="0" borderId="11" xfId="6" applyFill="1" applyBorder="1"/>
    <xf numFmtId="0" fontId="7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0" fontId="6" fillId="0" borderId="3" xfId="0" applyFont="1" applyFill="1" applyBorder="1" applyAlignment="1">
      <alignment horizontal="centerContinuous"/>
    </xf>
    <xf numFmtId="0" fontId="6" fillId="0" borderId="4" xfId="0" applyFont="1" applyFill="1" applyBorder="1" applyAlignment="1">
      <alignment horizontal="centerContinuous"/>
    </xf>
    <xf numFmtId="0" fontId="8" fillId="0" borderId="4" xfId="0" applyFont="1" applyFill="1" applyBorder="1" applyAlignment="1">
      <alignment horizontal="centerContinuous"/>
    </xf>
    <xf numFmtId="0" fontId="8" fillId="0" borderId="5" xfId="0" applyFont="1" applyFill="1" applyBorder="1" applyAlignment="1">
      <alignment horizontal="centerContinuous"/>
    </xf>
    <xf numFmtId="0" fontId="6" fillId="0" borderId="6" xfId="0" applyFont="1" applyFill="1" applyBorder="1" applyAlignment="1">
      <alignment horizontal="centerContinuous"/>
    </xf>
    <xf numFmtId="0" fontId="6" fillId="0" borderId="7" xfId="0" applyFont="1" applyFill="1" applyBorder="1" applyAlignment="1">
      <alignment horizontal="centerContinuous"/>
    </xf>
    <xf numFmtId="0" fontId="8" fillId="0" borderId="7" xfId="0" applyFont="1" applyFill="1" applyBorder="1" applyAlignment="1">
      <alignment horizontal="centerContinuous"/>
    </xf>
    <xf numFmtId="0" fontId="8" fillId="0" borderId="8" xfId="0" applyFont="1" applyFill="1" applyBorder="1" applyAlignment="1">
      <alignment horizontal="centerContinuous"/>
    </xf>
    <xf numFmtId="17" fontId="6" fillId="0" borderId="2" xfId="0" applyNumberFormat="1" applyFont="1" applyFill="1" applyBorder="1" applyAlignment="1">
      <alignment horizontal="center"/>
    </xf>
    <xf numFmtId="3" fontId="5" fillId="0" borderId="2" xfId="3" applyNumberFormat="1" applyFont="1" applyFill="1" applyBorder="1"/>
    <xf numFmtId="0" fontId="6" fillId="0" borderId="3" xfId="0" applyFont="1" applyFill="1" applyBorder="1" applyAlignment="1">
      <alignment horizontal="centerContinuous" wrapText="1"/>
    </xf>
    <xf numFmtId="9" fontId="6" fillId="0" borderId="6" xfId="0" applyNumberFormat="1" applyFont="1" applyFill="1" applyBorder="1" applyAlignment="1">
      <alignment horizontal="centerContinuous"/>
    </xf>
    <xf numFmtId="0" fontId="6" fillId="0" borderId="0" xfId="0" applyFont="1" applyFill="1" applyAlignment="1">
      <alignment vertical="center" wrapText="1"/>
    </xf>
    <xf numFmtId="0" fontId="9" fillId="0" borderId="0" xfId="0" applyFont="1" applyFill="1"/>
    <xf numFmtId="0" fontId="7" fillId="0" borderId="2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top" wrapText="1"/>
    </xf>
    <xf numFmtId="0" fontId="9" fillId="0" borderId="5" xfId="0" applyFont="1" applyFill="1" applyBorder="1" applyAlignment="1">
      <alignment vertical="top" wrapText="1"/>
    </xf>
    <xf numFmtId="0" fontId="9" fillId="0" borderId="10" xfId="0" applyFont="1" applyFill="1" applyBorder="1" applyAlignment="1">
      <alignment vertical="top" wrapText="1"/>
    </xf>
    <xf numFmtId="0" fontId="9" fillId="0" borderId="11" xfId="0" quotePrefix="1" applyFont="1" applyFill="1" applyBorder="1" applyAlignment="1">
      <alignment horizontal="left" vertical="top" wrapText="1" indent="2"/>
    </xf>
    <xf numFmtId="0" fontId="9" fillId="0" borderId="12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9" fillId="0" borderId="12" xfId="0" applyFont="1" applyFill="1" applyBorder="1" applyAlignment="1">
      <alignment vertical="top" wrapText="1"/>
    </xf>
    <xf numFmtId="0" fontId="5" fillId="0" borderId="13" xfId="0" applyFont="1" applyFill="1" applyBorder="1"/>
    <xf numFmtId="3" fontId="3" fillId="0" borderId="0" xfId="6" applyNumberFormat="1" applyFill="1"/>
    <xf numFmtId="0" fontId="0" fillId="3" borderId="0" xfId="0" applyFill="1"/>
    <xf numFmtId="0" fontId="7" fillId="3" borderId="0" xfId="0" applyFont="1" applyFill="1"/>
    <xf numFmtId="0" fontId="6" fillId="3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6" fillId="3" borderId="2" xfId="6" applyFont="1" applyFill="1" applyBorder="1" applyAlignment="1">
      <alignment horizontal="center"/>
    </xf>
    <xf numFmtId="0" fontId="5" fillId="3" borderId="2" xfId="6" applyFont="1" applyFill="1" applyBorder="1"/>
    <xf numFmtId="0" fontId="3" fillId="3" borderId="2" xfId="0" applyFont="1" applyFill="1" applyBorder="1"/>
    <xf numFmtId="0" fontId="14" fillId="3" borderId="0" xfId="0" applyFont="1" applyFill="1"/>
    <xf numFmtId="17" fontId="6" fillId="0" borderId="2" xfId="0" applyNumberFormat="1" applyFont="1" applyBorder="1" applyAlignment="1">
      <alignment horizontal="center"/>
    </xf>
    <xf numFmtId="0" fontId="5" fillId="0" borderId="13" xfId="6" applyFont="1" applyFill="1" applyBorder="1"/>
    <xf numFmtId="0" fontId="6" fillId="0" borderId="9" xfId="6" applyFont="1" applyFill="1" applyBorder="1"/>
    <xf numFmtId="0" fontId="6" fillId="0" borderId="2" xfId="6" applyFont="1" applyFill="1" applyBorder="1"/>
    <xf numFmtId="0" fontId="5" fillId="0" borderId="16" xfId="6" applyFont="1" applyFill="1" applyBorder="1"/>
    <xf numFmtId="0" fontId="6" fillId="0" borderId="12" xfId="6" applyFont="1" applyFill="1" applyBorder="1"/>
    <xf numFmtId="0" fontId="0" fillId="0" borderId="0" xfId="0" applyFill="1" applyBorder="1"/>
    <xf numFmtId="0" fontId="5" fillId="0" borderId="0" xfId="0" applyFont="1" applyFill="1" applyBorder="1"/>
    <xf numFmtId="0" fontId="0" fillId="3" borderId="0" xfId="0" applyFill="1" applyAlignment="1">
      <alignment horizontal="center"/>
    </xf>
    <xf numFmtId="0" fontId="0" fillId="3" borderId="0" xfId="0" applyFill="1" applyBorder="1"/>
    <xf numFmtId="0" fontId="7" fillId="3" borderId="2" xfId="0" applyFont="1" applyFill="1" applyBorder="1" applyAlignment="1">
      <alignment horizontal="center"/>
    </xf>
    <xf numFmtId="4" fontId="0" fillId="3" borderId="2" xfId="0" applyNumberFormat="1" applyFill="1" applyBorder="1" applyAlignment="1">
      <alignment horizontal="center"/>
    </xf>
    <xf numFmtId="4" fontId="0" fillId="3" borderId="2" xfId="0" applyNumberFormat="1" applyFill="1" applyBorder="1"/>
    <xf numFmtId="4" fontId="0" fillId="0" borderId="2" xfId="0" applyNumberFormat="1" applyFont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center"/>
    </xf>
    <xf numFmtId="4" fontId="3" fillId="3" borderId="2" xfId="0" applyNumberFormat="1" applyFont="1" applyFill="1" applyBorder="1"/>
    <xf numFmtId="0" fontId="0" fillId="3" borderId="0" xfId="0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4" fontId="7" fillId="3" borderId="2" xfId="0" applyNumberFormat="1" applyFont="1" applyFill="1" applyBorder="1" applyAlignment="1">
      <alignment horizontal="center"/>
    </xf>
    <xf numFmtId="3" fontId="0" fillId="3" borderId="2" xfId="0" applyNumberFormat="1" applyFill="1" applyBorder="1"/>
    <xf numFmtId="0" fontId="0" fillId="3" borderId="2" xfId="0" applyFill="1" applyBorder="1"/>
    <xf numFmtId="0" fontId="5" fillId="0" borderId="0" xfId="0" applyFont="1" applyBorder="1"/>
    <xf numFmtId="0" fontId="5" fillId="3" borderId="0" xfId="0" applyFont="1" applyFill="1" applyBorder="1"/>
    <xf numFmtId="0" fontId="5" fillId="3" borderId="2" xfId="0" applyFont="1" applyFill="1" applyBorder="1"/>
    <xf numFmtId="3" fontId="5" fillId="3" borderId="2" xfId="3" applyNumberFormat="1" applyFont="1" applyFill="1" applyBorder="1"/>
    <xf numFmtId="0" fontId="7" fillId="3" borderId="0" xfId="9" applyFont="1" applyFill="1"/>
    <xf numFmtId="0" fontId="5" fillId="3" borderId="0" xfId="9" applyFont="1" applyFill="1"/>
    <xf numFmtId="0" fontId="6" fillId="3" borderId="0" xfId="9" applyFont="1" applyFill="1"/>
    <xf numFmtId="165" fontId="6" fillId="3" borderId="0" xfId="9" applyNumberFormat="1" applyFont="1" applyFill="1"/>
    <xf numFmtId="0" fontId="15" fillId="4" borderId="9" xfId="9" applyFont="1" applyFill="1" applyBorder="1" applyAlignment="1">
      <alignment horizontal="center" vertical="center" wrapText="1"/>
    </xf>
    <xf numFmtId="0" fontId="0" fillId="4" borderId="12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4" borderId="0" xfId="0" applyFill="1"/>
    <xf numFmtId="166" fontId="16" fillId="3" borderId="12" xfId="3" applyNumberFormat="1" applyFont="1" applyFill="1" applyBorder="1"/>
    <xf numFmtId="166" fontId="16" fillId="4" borderId="12" xfId="3" applyNumberFormat="1" applyFont="1" applyFill="1" applyBorder="1"/>
    <xf numFmtId="0" fontId="3" fillId="4" borderId="2" xfId="0" applyFont="1" applyFill="1" applyBorder="1"/>
    <xf numFmtId="0" fontId="17" fillId="3" borderId="0" xfId="0" applyFont="1" applyFill="1"/>
    <xf numFmtId="0" fontId="3" fillId="4" borderId="12" xfId="0" applyFont="1" applyFill="1" applyBorder="1"/>
    <xf numFmtId="0" fontId="0" fillId="0" borderId="2" xfId="0" applyFill="1" applyBorder="1"/>
    <xf numFmtId="166" fontId="16" fillId="0" borderId="12" xfId="3" applyNumberFormat="1" applyFont="1" applyFill="1" applyBorder="1"/>
    <xf numFmtId="3" fontId="18" fillId="0" borderId="2" xfId="6" applyNumberFormat="1" applyFont="1" applyFill="1" applyBorder="1"/>
    <xf numFmtId="3" fontId="19" fillId="0" borderId="2" xfId="6" applyNumberFormat="1" applyFont="1" applyFill="1" applyBorder="1"/>
    <xf numFmtId="3" fontId="19" fillId="3" borderId="2" xfId="3" applyNumberFormat="1" applyFont="1" applyFill="1" applyBorder="1"/>
    <xf numFmtId="3" fontId="19" fillId="0" borderId="2" xfId="3" applyNumberFormat="1" applyFont="1" applyFill="1" applyBorder="1"/>
    <xf numFmtId="167" fontId="19" fillId="3" borderId="2" xfId="6" applyNumberFormat="1" applyFont="1" applyFill="1" applyBorder="1" applyAlignment="1">
      <alignment horizontal="center"/>
    </xf>
    <xf numFmtId="3" fontId="0" fillId="0" borderId="0" xfId="0" applyNumberFormat="1" applyFill="1"/>
    <xf numFmtId="3" fontId="20" fillId="0" borderId="2" xfId="0" applyNumberFormat="1" applyFont="1" applyFill="1" applyBorder="1"/>
    <xf numFmtId="0" fontId="5" fillId="0" borderId="0" xfId="6" applyFont="1" applyFill="1" applyBorder="1"/>
    <xf numFmtId="3" fontId="18" fillId="0" borderId="0" xfId="6" applyNumberFormat="1" applyFont="1" applyFill="1" applyBorder="1"/>
    <xf numFmtId="3" fontId="18" fillId="5" borderId="2" xfId="6" applyNumberFormat="1" applyFont="1" applyFill="1" applyBorder="1"/>
    <xf numFmtId="3" fontId="5" fillId="5" borderId="2" xfId="6" applyNumberFormat="1" applyFont="1" applyFill="1" applyBorder="1"/>
    <xf numFmtId="3" fontId="19" fillId="5" borderId="2" xfId="6" applyNumberFormat="1" applyFont="1" applyFill="1" applyBorder="1"/>
    <xf numFmtId="3" fontId="19" fillId="0" borderId="0" xfId="6" applyNumberFormat="1" applyFont="1" applyFill="1" applyBorder="1"/>
    <xf numFmtId="4" fontId="18" fillId="0" borderId="2" xfId="6" applyNumberFormat="1" applyFont="1" applyFill="1" applyBorder="1"/>
    <xf numFmtId="3" fontId="5" fillId="0" borderId="2" xfId="6" applyNumberFormat="1" applyFont="1" applyFill="1" applyBorder="1" applyAlignment="1">
      <alignment horizontal="center"/>
    </xf>
    <xf numFmtId="4" fontId="5" fillId="0" borderId="2" xfId="6" applyNumberFormat="1" applyFont="1" applyFill="1" applyBorder="1" applyAlignment="1">
      <alignment horizontal="center"/>
    </xf>
    <xf numFmtId="4" fontId="18" fillId="5" borderId="2" xfId="6" applyNumberFormat="1" applyFont="1" applyFill="1" applyBorder="1"/>
    <xf numFmtId="4" fontId="5" fillId="5" borderId="2" xfId="6" applyNumberFormat="1" applyFont="1" applyFill="1" applyBorder="1"/>
    <xf numFmtId="3" fontId="5" fillId="3" borderId="2" xfId="0" applyNumberFormat="1" applyFont="1" applyFill="1" applyBorder="1"/>
    <xf numFmtId="3" fontId="5" fillId="0" borderId="2" xfId="0" applyNumberFormat="1" applyFont="1" applyFill="1" applyBorder="1"/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2" xfId="6" applyFont="1" applyFill="1" applyBorder="1" applyAlignment="1">
      <alignment horizontal="center" vertical="center" wrapText="1"/>
    </xf>
    <xf numFmtId="0" fontId="6" fillId="0" borderId="2" xfId="6" applyFont="1" applyFill="1" applyBorder="1" applyAlignment="1">
      <alignment horizontal="center" vertical="center"/>
    </xf>
    <xf numFmtId="0" fontId="6" fillId="0" borderId="9" xfId="6" applyFont="1" applyFill="1" applyBorder="1" applyAlignment="1">
      <alignment horizontal="center" vertical="center" wrapText="1"/>
    </xf>
    <xf numFmtId="0" fontId="6" fillId="0" borderId="10" xfId="6" applyFont="1" applyFill="1" applyBorder="1" applyAlignment="1">
      <alignment horizontal="center" vertical="center" wrapText="1"/>
    </xf>
    <xf numFmtId="0" fontId="6" fillId="0" borderId="12" xfId="6" applyFont="1" applyFill="1" applyBorder="1" applyAlignment="1">
      <alignment horizontal="center" vertical="center" wrapText="1"/>
    </xf>
    <xf numFmtId="0" fontId="5" fillId="0" borderId="13" xfId="6" applyFont="1" applyFill="1" applyBorder="1" applyAlignment="1">
      <alignment horizontal="center"/>
    </xf>
    <xf numFmtId="0" fontId="5" fillId="0" borderId="15" xfId="6" applyFont="1" applyFill="1" applyBorder="1" applyAlignment="1">
      <alignment horizontal="center"/>
    </xf>
    <xf numFmtId="0" fontId="6" fillId="5" borderId="2" xfId="6" applyFont="1" applyFill="1" applyBorder="1" applyAlignment="1">
      <alignment horizontal="center" vertical="center" wrapText="1"/>
    </xf>
    <xf numFmtId="0" fontId="6" fillId="5" borderId="2" xfId="6" applyFont="1" applyFill="1" applyBorder="1" applyAlignment="1">
      <alignment horizontal="center" vertical="center"/>
    </xf>
  </cellXfs>
  <cellStyles count="19">
    <cellStyle name="A3 297 x 420 mm" xfId="1" xr:uid="{00000000-0005-0000-0000-000000000000}"/>
    <cellStyle name="A3 297 x 420 mm 2" xfId="16" xr:uid="{00000000-0005-0000-0000-000001000000}"/>
    <cellStyle name="A3 297 x 420 mm_RE239" xfId="2" xr:uid="{00000000-0005-0000-0000-000002000000}"/>
    <cellStyle name="Millares" xfId="3" builtinId="3"/>
    <cellStyle name="Millares 2" xfId="4" xr:uid="{00000000-0005-0000-0000-000004000000}"/>
    <cellStyle name="Millares 2 2" xfId="5" xr:uid="{00000000-0005-0000-0000-000005000000}"/>
    <cellStyle name="Normal" xfId="0" builtinId="0"/>
    <cellStyle name="Normal 10" xfId="6" xr:uid="{00000000-0005-0000-0000-000007000000}"/>
    <cellStyle name="Normal 10 8 5" xfId="7" xr:uid="{00000000-0005-0000-0000-000008000000}"/>
    <cellStyle name="Normal 2" xfId="8" xr:uid="{00000000-0005-0000-0000-000009000000}"/>
    <cellStyle name="Normal 2 2" xfId="9" xr:uid="{00000000-0005-0000-0000-00000A000000}"/>
    <cellStyle name="Normal 3" xfId="17" xr:uid="{00000000-0005-0000-0000-00000B000000}"/>
    <cellStyle name="Normal 3 2" xfId="18" xr:uid="{00000000-0005-0000-0000-00000C000000}"/>
    <cellStyle name="Porcentual 2" xfId="10" xr:uid="{00000000-0005-0000-0000-00000D000000}"/>
    <cellStyle name="Porcentual 2 2" xfId="11" xr:uid="{00000000-0005-0000-0000-00000E000000}"/>
    <cellStyle name="Porcentual 2 2 2" xfId="12" xr:uid="{00000000-0005-0000-0000-00000F000000}"/>
    <cellStyle name="Porcentual 2 3" xfId="13" xr:uid="{00000000-0005-0000-0000-000010000000}"/>
    <cellStyle name="Porcentual 2 3 2" xfId="14" xr:uid="{00000000-0005-0000-0000-000011000000}"/>
    <cellStyle name="Porcentual 2 4" xfId="15" xr:uid="{00000000-0005-0000-0000-000012000000}"/>
  </cellStyles>
  <dxfs count="2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9"/>
  <dimension ref="B3:C14"/>
  <sheetViews>
    <sheetView showGridLines="0" zoomScale="130" zoomScaleNormal="130" workbookViewId="0"/>
  </sheetViews>
  <sheetFormatPr baseColWidth="10" defaultColWidth="11.42578125" defaultRowHeight="12.75" x14ac:dyDescent="0.2"/>
  <cols>
    <col min="1" max="1" width="6" style="37" customWidth="1"/>
    <col min="2" max="2" width="33.7109375" style="37" bestFit="1" customWidth="1"/>
    <col min="3" max="3" width="103" style="37" customWidth="1"/>
    <col min="4" max="16384" width="11.42578125" style="37"/>
  </cols>
  <sheetData>
    <row r="3" spans="2:3" x14ac:dyDescent="0.2">
      <c r="B3" s="21" t="s">
        <v>24</v>
      </c>
    </row>
    <row r="6" spans="2:3" ht="24.75" customHeight="1" x14ac:dyDescent="0.2">
      <c r="B6" s="38" t="s">
        <v>44</v>
      </c>
      <c r="C6" s="38" t="s">
        <v>45</v>
      </c>
    </row>
    <row r="7" spans="2:3" ht="39" customHeight="1" x14ac:dyDescent="0.2">
      <c r="B7" s="1" t="s">
        <v>25</v>
      </c>
      <c r="C7" s="1" t="s">
        <v>26</v>
      </c>
    </row>
    <row r="8" spans="2:3" ht="36" customHeight="1" x14ac:dyDescent="0.2">
      <c r="B8" s="1" t="s">
        <v>27</v>
      </c>
      <c r="C8" s="1" t="s">
        <v>28</v>
      </c>
    </row>
    <row r="9" spans="2:3" ht="39.75" customHeight="1" x14ac:dyDescent="0.2">
      <c r="B9" s="39" t="s">
        <v>29</v>
      </c>
      <c r="C9" s="39" t="s">
        <v>30</v>
      </c>
    </row>
    <row r="10" spans="2:3" ht="38.25" x14ac:dyDescent="0.2">
      <c r="B10" s="39" t="s">
        <v>31</v>
      </c>
      <c r="C10" s="40" t="s">
        <v>37</v>
      </c>
    </row>
    <row r="11" spans="2:3" ht="25.5" x14ac:dyDescent="0.2">
      <c r="B11" s="41"/>
      <c r="C11" s="42" t="s">
        <v>32</v>
      </c>
    </row>
    <row r="12" spans="2:3" ht="25.5" x14ac:dyDescent="0.2">
      <c r="B12" s="41"/>
      <c r="C12" s="42" t="s">
        <v>33</v>
      </c>
    </row>
    <row r="13" spans="2:3" s="45" customFormat="1" ht="30.75" customHeight="1" x14ac:dyDescent="0.2">
      <c r="B13" s="43"/>
      <c r="C13" s="44" t="s">
        <v>34</v>
      </c>
    </row>
    <row r="14" spans="2:3" ht="39" customHeight="1" x14ac:dyDescent="0.2">
      <c r="B14" s="46" t="s">
        <v>35</v>
      </c>
      <c r="C14" s="46" t="s">
        <v>36</v>
      </c>
    </row>
  </sheetData>
  <phoneticPr fontId="5" type="noConversion"/>
  <pageMargins left="0.75" right="0.75" top="1" bottom="1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2:P257"/>
  <sheetViews>
    <sheetView showGridLines="0" showOutlineSymbols="0" topLeftCell="A238" zoomScale="85" zoomScaleNormal="85" workbookViewId="0">
      <selection activeCell="B9" sqref="B9:O256"/>
    </sheetView>
  </sheetViews>
  <sheetFormatPr baseColWidth="10" defaultColWidth="11.42578125" defaultRowHeight="12.75" x14ac:dyDescent="0.2"/>
  <cols>
    <col min="1" max="1" width="11.42578125" style="13"/>
    <col min="2" max="2" width="26.7109375" style="13" customWidth="1"/>
    <col min="3" max="3" width="21.85546875" style="13" customWidth="1"/>
    <col min="4" max="4" width="13.140625" style="13" customWidth="1"/>
    <col min="5" max="16" width="11.42578125" style="13"/>
    <col min="17" max="18" width="12.7109375" style="13" bestFit="1" customWidth="1"/>
    <col min="19" max="16384" width="11.42578125" style="13"/>
  </cols>
  <sheetData>
    <row r="2" spans="1:16" x14ac:dyDescent="0.2">
      <c r="B2" s="21" t="s">
        <v>23</v>
      </c>
      <c r="C2" s="21"/>
    </row>
    <row r="4" spans="1:16" ht="12.75" customHeight="1" x14ac:dyDescent="0.2">
      <c r="B4" s="23" t="s">
        <v>43</v>
      </c>
      <c r="C4" s="23"/>
      <c r="D4" s="36"/>
      <c r="E4" s="36"/>
      <c r="F4" s="36"/>
      <c r="G4" s="36"/>
      <c r="H4" s="36"/>
      <c r="I4" s="36"/>
    </row>
    <row r="6" spans="1:16" x14ac:dyDescent="0.2">
      <c r="B6" s="118" t="s">
        <v>13</v>
      </c>
      <c r="C6" s="118" t="s">
        <v>41</v>
      </c>
      <c r="D6" s="24" t="s">
        <v>61</v>
      </c>
      <c r="E6" s="25"/>
      <c r="F6" s="25"/>
      <c r="G6" s="26"/>
      <c r="H6" s="26"/>
      <c r="I6" s="26"/>
      <c r="J6" s="26"/>
      <c r="K6" s="26"/>
      <c r="L6" s="26"/>
      <c r="M6" s="26"/>
      <c r="N6" s="26"/>
      <c r="O6" s="27"/>
      <c r="P6" s="119" t="s">
        <v>22</v>
      </c>
    </row>
    <row r="7" spans="1:16" x14ac:dyDescent="0.2">
      <c r="B7" s="118"/>
      <c r="C7" s="118"/>
      <c r="D7" s="28" t="s">
        <v>60</v>
      </c>
      <c r="E7" s="29"/>
      <c r="F7" s="29"/>
      <c r="G7" s="30"/>
      <c r="H7" s="30"/>
      <c r="I7" s="30"/>
      <c r="J7" s="30"/>
      <c r="K7" s="30"/>
      <c r="L7" s="30"/>
      <c r="M7" s="30"/>
      <c r="N7" s="30"/>
      <c r="O7" s="31"/>
      <c r="P7" s="120"/>
    </row>
    <row r="8" spans="1:16" x14ac:dyDescent="0.2">
      <c r="B8" s="118"/>
      <c r="C8" s="118"/>
      <c r="D8" s="57">
        <v>43101</v>
      </c>
      <c r="E8" s="57">
        <v>43132</v>
      </c>
      <c r="F8" s="57">
        <v>43160</v>
      </c>
      <c r="G8" s="57">
        <v>43191</v>
      </c>
      <c r="H8" s="57">
        <v>43221</v>
      </c>
      <c r="I8" s="57">
        <v>43252</v>
      </c>
      <c r="J8" s="57">
        <v>43282</v>
      </c>
      <c r="K8" s="57">
        <v>43313</v>
      </c>
      <c r="L8" s="57">
        <v>43344</v>
      </c>
      <c r="M8" s="57">
        <v>43374</v>
      </c>
      <c r="N8" s="57">
        <v>43405</v>
      </c>
      <c r="O8" s="57">
        <v>43435</v>
      </c>
      <c r="P8" s="120"/>
    </row>
    <row r="9" spans="1:16" x14ac:dyDescent="0.2">
      <c r="A9" s="78"/>
      <c r="B9" s="80" t="s">
        <v>737</v>
      </c>
      <c r="C9" s="80" t="s">
        <v>738</v>
      </c>
      <c r="D9" s="81">
        <v>587258.24986660888</v>
      </c>
      <c r="E9" s="81">
        <v>534655.3656467913</v>
      </c>
      <c r="F9" s="81">
        <v>582896.39344138501</v>
      </c>
      <c r="G9" s="81">
        <v>557281.12061161257</v>
      </c>
      <c r="H9" s="81">
        <v>605397.8696118173</v>
      </c>
      <c r="I9" s="81">
        <v>611700.6460783208</v>
      </c>
      <c r="J9" s="81">
        <v>618866.15286526131</v>
      </c>
      <c r="K9" s="81">
        <v>627636.54589264968</v>
      </c>
      <c r="L9" s="81">
        <v>574055.56138976756</v>
      </c>
      <c r="M9" s="81">
        <v>585521.12158998905</v>
      </c>
      <c r="N9" s="81">
        <v>584070.13327369967</v>
      </c>
      <c r="O9" s="81">
        <v>633845.71698846098</v>
      </c>
      <c r="P9" s="100">
        <f>SUM(D9:O9)</f>
        <v>7103184.8772563646</v>
      </c>
    </row>
    <row r="10" spans="1:16" x14ac:dyDescent="0.2">
      <c r="A10" s="79"/>
      <c r="B10" s="80" t="s">
        <v>131</v>
      </c>
      <c r="C10" s="80" t="s">
        <v>738</v>
      </c>
      <c r="D10" s="81">
        <v>0</v>
      </c>
      <c r="E10" s="81">
        <v>0</v>
      </c>
      <c r="F10" s="81">
        <v>0</v>
      </c>
      <c r="G10" s="81">
        <v>0</v>
      </c>
      <c r="H10" s="81">
        <v>0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  <c r="O10" s="81">
        <v>0</v>
      </c>
      <c r="P10" s="100">
        <f t="shared" ref="P10:P73" si="0">SUM(D10:O10)</f>
        <v>0</v>
      </c>
    </row>
    <row r="11" spans="1:16" x14ac:dyDescent="0.2">
      <c r="A11" s="78"/>
      <c r="B11" s="80" t="s">
        <v>74</v>
      </c>
      <c r="C11" s="80" t="s">
        <v>738</v>
      </c>
      <c r="D11" s="81">
        <v>39651.706701000003</v>
      </c>
      <c r="E11" s="81">
        <v>34300.481188999998</v>
      </c>
      <c r="F11" s="81">
        <v>37069.288934999975</v>
      </c>
      <c r="G11" s="81">
        <v>27891.701588000007</v>
      </c>
      <c r="H11" s="81">
        <v>37809.822764000004</v>
      </c>
      <c r="I11" s="81">
        <v>36347.337377999989</v>
      </c>
      <c r="J11" s="81">
        <v>37671.109226</v>
      </c>
      <c r="K11" s="81">
        <v>36263.414404999989</v>
      </c>
      <c r="L11" s="81">
        <v>33575.355593000008</v>
      </c>
      <c r="M11" s="81">
        <v>46411.248668999993</v>
      </c>
      <c r="N11" s="81">
        <v>41007.25075799998</v>
      </c>
      <c r="O11" s="81">
        <v>44177.159304999979</v>
      </c>
      <c r="P11" s="100">
        <f t="shared" si="0"/>
        <v>452175.87651099998</v>
      </c>
    </row>
    <row r="12" spans="1:16" x14ac:dyDescent="0.2">
      <c r="A12" s="78"/>
      <c r="B12" s="80" t="s">
        <v>75</v>
      </c>
      <c r="C12" s="80" t="s">
        <v>738</v>
      </c>
      <c r="D12" s="81">
        <v>0</v>
      </c>
      <c r="E12" s="81">
        <v>0</v>
      </c>
      <c r="F12" s="81">
        <v>0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  <c r="O12" s="81">
        <v>0</v>
      </c>
      <c r="P12" s="100">
        <f t="shared" si="0"/>
        <v>0</v>
      </c>
    </row>
    <row r="13" spans="1:16" x14ac:dyDescent="0.2">
      <c r="A13" s="78"/>
      <c r="B13" s="80" t="s">
        <v>54</v>
      </c>
      <c r="C13" s="80" t="s">
        <v>738</v>
      </c>
      <c r="D13" s="81">
        <v>0</v>
      </c>
      <c r="E13" s="81">
        <v>0</v>
      </c>
      <c r="F13" s="81">
        <v>0</v>
      </c>
      <c r="G13" s="81">
        <v>0</v>
      </c>
      <c r="H13" s="81">
        <v>0</v>
      </c>
      <c r="I13" s="81">
        <v>0</v>
      </c>
      <c r="J13" s="81">
        <v>0</v>
      </c>
      <c r="K13" s="81">
        <v>0</v>
      </c>
      <c r="L13" s="81">
        <v>0</v>
      </c>
      <c r="M13" s="81">
        <v>0</v>
      </c>
      <c r="N13" s="81">
        <v>0</v>
      </c>
      <c r="O13" s="81">
        <v>0</v>
      </c>
      <c r="P13" s="100">
        <f t="shared" si="0"/>
        <v>0</v>
      </c>
    </row>
    <row r="14" spans="1:16" x14ac:dyDescent="0.2">
      <c r="A14" s="78"/>
      <c r="B14" s="80" t="s">
        <v>4</v>
      </c>
      <c r="C14" s="80" t="s">
        <v>738</v>
      </c>
      <c r="D14" s="81">
        <v>0</v>
      </c>
      <c r="E14" s="81">
        <v>0</v>
      </c>
      <c r="F14" s="81">
        <v>0</v>
      </c>
      <c r="G14" s="81">
        <v>0</v>
      </c>
      <c r="H14" s="81">
        <v>0</v>
      </c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  <c r="P14" s="100">
        <f t="shared" si="0"/>
        <v>0</v>
      </c>
    </row>
    <row r="15" spans="1:16" x14ac:dyDescent="0.2">
      <c r="A15" s="78"/>
      <c r="B15" s="80" t="s">
        <v>76</v>
      </c>
      <c r="C15" s="80" t="s">
        <v>738</v>
      </c>
      <c r="D15" s="81">
        <v>0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  <c r="P15" s="100">
        <f t="shared" si="0"/>
        <v>0</v>
      </c>
    </row>
    <row r="16" spans="1:16" x14ac:dyDescent="0.2">
      <c r="A16" s="78"/>
      <c r="B16" s="80" t="s">
        <v>2</v>
      </c>
      <c r="C16" s="80" t="s">
        <v>738</v>
      </c>
      <c r="D16" s="81">
        <v>795737.24792788981</v>
      </c>
      <c r="E16" s="81">
        <v>740982.8490218214</v>
      </c>
      <c r="F16" s="81">
        <v>812886.52700047952</v>
      </c>
      <c r="G16" s="81">
        <v>764149.07549660292</v>
      </c>
      <c r="H16" s="81">
        <v>826002.75566897122</v>
      </c>
      <c r="I16" s="81">
        <v>839992.07465579594</v>
      </c>
      <c r="J16" s="81">
        <v>854330.38799838861</v>
      </c>
      <c r="K16" s="81">
        <v>834300.28548733075</v>
      </c>
      <c r="L16" s="81">
        <v>741785.96198470937</v>
      </c>
      <c r="M16" s="81">
        <v>808345.59776385326</v>
      </c>
      <c r="N16" s="81">
        <v>787193.88223511004</v>
      </c>
      <c r="O16" s="81">
        <v>782673.67422022833</v>
      </c>
      <c r="P16" s="100">
        <f t="shared" si="0"/>
        <v>9588380.3194611818</v>
      </c>
    </row>
    <row r="17" spans="1:16" x14ac:dyDescent="0.2">
      <c r="A17" s="78"/>
      <c r="B17" s="80" t="s">
        <v>128</v>
      </c>
      <c r="C17" s="80" t="s">
        <v>738</v>
      </c>
      <c r="D17" s="81">
        <v>0</v>
      </c>
      <c r="E17" s="81">
        <v>0</v>
      </c>
      <c r="F17" s="81">
        <v>0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  <c r="P17" s="100">
        <f t="shared" si="0"/>
        <v>0</v>
      </c>
    </row>
    <row r="18" spans="1:16" x14ac:dyDescent="0.2">
      <c r="A18" s="78"/>
      <c r="B18" s="80" t="s">
        <v>77</v>
      </c>
      <c r="C18" s="80" t="s">
        <v>738</v>
      </c>
      <c r="D18" s="81">
        <v>4432.534509999995</v>
      </c>
      <c r="E18" s="81">
        <v>3269.2820520000018</v>
      </c>
      <c r="F18" s="81">
        <v>4399.2471280000009</v>
      </c>
      <c r="G18" s="81">
        <v>3675.0803600000013</v>
      </c>
      <c r="H18" s="81">
        <v>5025.2073759999957</v>
      </c>
      <c r="I18" s="81">
        <v>3453.7698609999975</v>
      </c>
      <c r="J18" s="81">
        <v>5102.3455249999943</v>
      </c>
      <c r="K18" s="81">
        <v>4968.4643879999949</v>
      </c>
      <c r="L18" s="81">
        <v>4706.4088710000015</v>
      </c>
      <c r="M18" s="81">
        <v>3333.4434280000032</v>
      </c>
      <c r="N18" s="81">
        <v>3142.8913520000015</v>
      </c>
      <c r="O18" s="81">
        <v>4267.7423239999989</v>
      </c>
      <c r="P18" s="100">
        <f t="shared" si="0"/>
        <v>49776.41717499998</v>
      </c>
    </row>
    <row r="19" spans="1:16" x14ac:dyDescent="0.2">
      <c r="A19" s="78"/>
      <c r="B19" s="80" t="s">
        <v>739</v>
      </c>
      <c r="C19" s="80" t="s">
        <v>738</v>
      </c>
      <c r="D19" s="81">
        <v>0</v>
      </c>
      <c r="E19" s="81">
        <v>0</v>
      </c>
      <c r="F19" s="81">
        <v>0</v>
      </c>
      <c r="G19" s="81">
        <v>0</v>
      </c>
      <c r="H19" s="81">
        <v>0</v>
      </c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  <c r="P19" s="100">
        <f t="shared" si="0"/>
        <v>0</v>
      </c>
    </row>
    <row r="20" spans="1:16" x14ac:dyDescent="0.2">
      <c r="A20" s="78"/>
      <c r="B20" s="80" t="s">
        <v>331</v>
      </c>
      <c r="C20" s="80" t="s">
        <v>738</v>
      </c>
      <c r="D20" s="81">
        <v>3006.0782270000009</v>
      </c>
      <c r="E20" s="81">
        <v>2770.2572859999964</v>
      </c>
      <c r="F20" s="81">
        <v>3481.4661879999967</v>
      </c>
      <c r="G20" s="81">
        <v>3674.6098720000005</v>
      </c>
      <c r="H20" s="81">
        <v>3493.3899700000006</v>
      </c>
      <c r="I20" s="81">
        <v>3405.3951809999999</v>
      </c>
      <c r="J20" s="81">
        <v>3710.3142730000022</v>
      </c>
      <c r="K20" s="81">
        <v>3570.5685300000009</v>
      </c>
      <c r="L20" s="81">
        <v>3323.449745999998</v>
      </c>
      <c r="M20" s="81">
        <v>1352.0807520000008</v>
      </c>
      <c r="N20" s="81">
        <v>1329.3521750000002</v>
      </c>
      <c r="O20" s="81">
        <v>1220.166874999999</v>
      </c>
      <c r="P20" s="100">
        <f t="shared" si="0"/>
        <v>34337.129075000004</v>
      </c>
    </row>
    <row r="21" spans="1:16" x14ac:dyDescent="0.2">
      <c r="A21" s="78"/>
      <c r="B21" s="80" t="s">
        <v>66</v>
      </c>
      <c r="C21" s="80" t="s">
        <v>738</v>
      </c>
      <c r="D21" s="81">
        <v>0</v>
      </c>
      <c r="E21" s="81">
        <v>0</v>
      </c>
      <c r="F21" s="81">
        <v>0</v>
      </c>
      <c r="G21" s="81">
        <v>0</v>
      </c>
      <c r="H21" s="81">
        <v>0</v>
      </c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  <c r="P21" s="100">
        <f t="shared" si="0"/>
        <v>0</v>
      </c>
    </row>
    <row r="22" spans="1:16" x14ac:dyDescent="0.2">
      <c r="A22" s="78"/>
      <c r="B22" s="80" t="s">
        <v>57</v>
      </c>
      <c r="C22" s="80" t="s">
        <v>738</v>
      </c>
      <c r="D22" s="81">
        <v>0</v>
      </c>
      <c r="E22" s="81">
        <v>0</v>
      </c>
      <c r="F22" s="81">
        <v>0</v>
      </c>
      <c r="G22" s="81">
        <v>0</v>
      </c>
      <c r="H22" s="81">
        <v>0</v>
      </c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  <c r="P22" s="100">
        <f t="shared" si="0"/>
        <v>0</v>
      </c>
    </row>
    <row r="23" spans="1:16" x14ac:dyDescent="0.2">
      <c r="A23" s="78"/>
      <c r="B23" s="80" t="s">
        <v>71</v>
      </c>
      <c r="C23" s="80" t="s">
        <v>738</v>
      </c>
      <c r="D23" s="81">
        <v>0</v>
      </c>
      <c r="E23" s="81">
        <v>0</v>
      </c>
      <c r="F23" s="81">
        <v>0</v>
      </c>
      <c r="G23" s="81">
        <v>0</v>
      </c>
      <c r="H23" s="81">
        <v>0</v>
      </c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  <c r="P23" s="100">
        <f t="shared" si="0"/>
        <v>0</v>
      </c>
    </row>
    <row r="24" spans="1:16" x14ac:dyDescent="0.2">
      <c r="A24" s="78"/>
      <c r="B24" s="80" t="s">
        <v>78</v>
      </c>
      <c r="C24" s="80" t="s">
        <v>738</v>
      </c>
      <c r="D24" s="81">
        <v>0</v>
      </c>
      <c r="E24" s="81">
        <v>0</v>
      </c>
      <c r="F24" s="81">
        <v>0</v>
      </c>
      <c r="G24" s="81">
        <v>0</v>
      </c>
      <c r="H24" s="81">
        <v>0</v>
      </c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  <c r="P24" s="100">
        <f t="shared" si="0"/>
        <v>0</v>
      </c>
    </row>
    <row r="25" spans="1:16" x14ac:dyDescent="0.2">
      <c r="A25" s="78"/>
      <c r="B25" s="80" t="s">
        <v>14</v>
      </c>
      <c r="C25" s="80" t="s">
        <v>738</v>
      </c>
      <c r="D25" s="81">
        <v>0</v>
      </c>
      <c r="E25" s="81">
        <v>0</v>
      </c>
      <c r="F25" s="81">
        <v>0</v>
      </c>
      <c r="G25" s="81">
        <v>0</v>
      </c>
      <c r="H25" s="81">
        <v>0</v>
      </c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  <c r="P25" s="100">
        <f t="shared" si="0"/>
        <v>0</v>
      </c>
    </row>
    <row r="26" spans="1:16" x14ac:dyDescent="0.2">
      <c r="A26" s="78"/>
      <c r="B26" s="80" t="s">
        <v>48</v>
      </c>
      <c r="C26" s="80" t="s">
        <v>738</v>
      </c>
      <c r="D26" s="81">
        <v>8568.8785540000026</v>
      </c>
      <c r="E26" s="81">
        <v>7988.2362323466295</v>
      </c>
      <c r="F26" s="81">
        <v>8639.8535210780392</v>
      </c>
      <c r="G26" s="81">
        <v>8326.9783181405619</v>
      </c>
      <c r="H26" s="81">
        <v>8568.446709603053</v>
      </c>
      <c r="I26" s="81">
        <v>8474.2074210157371</v>
      </c>
      <c r="J26" s="81">
        <v>8683.7070834069909</v>
      </c>
      <c r="K26" s="81">
        <v>8215.1488403826006</v>
      </c>
      <c r="L26" s="81">
        <v>8481.7762871545601</v>
      </c>
      <c r="M26" s="81">
        <v>8007.9127449999996</v>
      </c>
      <c r="N26" s="81">
        <v>8125.5882310000015</v>
      </c>
      <c r="O26" s="81">
        <v>7800.0506050000049</v>
      </c>
      <c r="P26" s="100">
        <f t="shared" si="0"/>
        <v>99880.784548128184</v>
      </c>
    </row>
    <row r="27" spans="1:16" x14ac:dyDescent="0.2">
      <c r="A27" s="78"/>
      <c r="B27" s="80" t="s">
        <v>79</v>
      </c>
      <c r="C27" s="80" t="s">
        <v>738</v>
      </c>
      <c r="D27" s="81">
        <v>0</v>
      </c>
      <c r="E27" s="81">
        <v>0</v>
      </c>
      <c r="F27" s="81">
        <v>0</v>
      </c>
      <c r="G27" s="81">
        <v>0</v>
      </c>
      <c r="H27" s="81">
        <v>0</v>
      </c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  <c r="P27" s="100">
        <f t="shared" si="0"/>
        <v>0</v>
      </c>
    </row>
    <row r="28" spans="1:16" x14ac:dyDescent="0.2">
      <c r="A28" s="78"/>
      <c r="B28" s="80" t="s">
        <v>50</v>
      </c>
      <c r="C28" s="80" t="s">
        <v>738</v>
      </c>
      <c r="D28" s="81">
        <v>16181.414040280448</v>
      </c>
      <c r="E28" s="81">
        <v>14853.435476020044</v>
      </c>
      <c r="F28" s="81">
        <v>16223.927733967355</v>
      </c>
      <c r="G28" s="81">
        <v>14074.4257433976</v>
      </c>
      <c r="H28" s="81">
        <v>15197.393443076027</v>
      </c>
      <c r="I28" s="81">
        <v>16258.308899700718</v>
      </c>
      <c r="J28" s="81">
        <v>16167.900202607227</v>
      </c>
      <c r="K28" s="81">
        <v>15388.872442497899</v>
      </c>
      <c r="L28" s="81">
        <v>13248.365825561319</v>
      </c>
      <c r="M28" s="81">
        <v>13710.806286299097</v>
      </c>
      <c r="N28" s="81">
        <v>13219.395495940145</v>
      </c>
      <c r="O28" s="81">
        <v>13973.239755844401</v>
      </c>
      <c r="P28" s="100">
        <f t="shared" si="0"/>
        <v>178497.48534519228</v>
      </c>
    </row>
    <row r="29" spans="1:16" x14ac:dyDescent="0.2">
      <c r="A29" s="78"/>
      <c r="B29" s="80" t="s">
        <v>678</v>
      </c>
      <c r="C29" s="80" t="s">
        <v>738</v>
      </c>
      <c r="D29" s="81">
        <v>1323265.5379546639</v>
      </c>
      <c r="E29" s="81">
        <v>1223755.8637123462</v>
      </c>
      <c r="F29" s="81">
        <v>1307310.7617437304</v>
      </c>
      <c r="G29" s="81">
        <v>1234957.0709996428</v>
      </c>
      <c r="H29" s="81">
        <v>1332346.6087365006</v>
      </c>
      <c r="I29" s="81">
        <v>1383918.2746636737</v>
      </c>
      <c r="J29" s="81">
        <v>1402550.7622717116</v>
      </c>
      <c r="K29" s="81">
        <v>1268710.0439567752</v>
      </c>
      <c r="L29" s="81">
        <v>1131131.9766362277</v>
      </c>
      <c r="M29" s="81">
        <v>1211011.174319952</v>
      </c>
      <c r="N29" s="81">
        <v>1192876.8690487377</v>
      </c>
      <c r="O29" s="81">
        <v>1265488.9387593791</v>
      </c>
      <c r="P29" s="100">
        <f t="shared" si="0"/>
        <v>15277323.88280334</v>
      </c>
    </row>
    <row r="30" spans="1:16" x14ac:dyDescent="0.2">
      <c r="A30" s="78"/>
      <c r="B30" s="80" t="s">
        <v>80</v>
      </c>
      <c r="C30" s="80" t="s">
        <v>738</v>
      </c>
      <c r="D30" s="81">
        <v>0</v>
      </c>
      <c r="E30" s="81">
        <v>0</v>
      </c>
      <c r="F30" s="81">
        <v>0</v>
      </c>
      <c r="G30" s="81">
        <v>0</v>
      </c>
      <c r="H30" s="81">
        <v>0</v>
      </c>
      <c r="I30" s="81">
        <v>0</v>
      </c>
      <c r="J30" s="81">
        <v>0</v>
      </c>
      <c r="K30" s="81">
        <v>0</v>
      </c>
      <c r="L30" s="81">
        <v>0</v>
      </c>
      <c r="M30" s="81">
        <v>0</v>
      </c>
      <c r="N30" s="81">
        <v>0</v>
      </c>
      <c r="O30" s="81">
        <v>0</v>
      </c>
      <c r="P30" s="100">
        <f t="shared" si="0"/>
        <v>0</v>
      </c>
    </row>
    <row r="31" spans="1:16" x14ac:dyDescent="0.2">
      <c r="A31" s="78"/>
      <c r="B31" s="80" t="s">
        <v>137</v>
      </c>
      <c r="C31" s="80" t="s">
        <v>738</v>
      </c>
      <c r="D31" s="81">
        <v>0</v>
      </c>
      <c r="E31" s="81">
        <v>0</v>
      </c>
      <c r="F31" s="81">
        <v>0</v>
      </c>
      <c r="G31" s="81">
        <v>0</v>
      </c>
      <c r="H31" s="81">
        <v>0</v>
      </c>
      <c r="I31" s="81">
        <v>0</v>
      </c>
      <c r="J31" s="81">
        <v>0</v>
      </c>
      <c r="K31" s="81">
        <v>0</v>
      </c>
      <c r="L31" s="81">
        <v>0</v>
      </c>
      <c r="M31" s="81">
        <v>0</v>
      </c>
      <c r="N31" s="81">
        <v>0</v>
      </c>
      <c r="O31" s="81">
        <v>0</v>
      </c>
      <c r="P31" s="100">
        <f t="shared" si="0"/>
        <v>0</v>
      </c>
    </row>
    <row r="32" spans="1:16" x14ac:dyDescent="0.2">
      <c r="A32" s="78"/>
      <c r="B32" s="80" t="s">
        <v>69</v>
      </c>
      <c r="C32" s="80" t="s">
        <v>738</v>
      </c>
      <c r="D32" s="81">
        <v>3909.7658940000028</v>
      </c>
      <c r="E32" s="81">
        <v>3739.1606740000052</v>
      </c>
      <c r="F32" s="81">
        <v>3915.7943619999937</v>
      </c>
      <c r="G32" s="81">
        <v>3351.6926899999985</v>
      </c>
      <c r="H32" s="81">
        <v>3858.7909890000014</v>
      </c>
      <c r="I32" s="81">
        <v>3882.4453049999966</v>
      </c>
      <c r="J32" s="81">
        <v>4080.3666909999997</v>
      </c>
      <c r="K32" s="81">
        <v>3777.2229130000028</v>
      </c>
      <c r="L32" s="81">
        <v>3870.3613850000015</v>
      </c>
      <c r="M32" s="81">
        <v>3978.8454009999991</v>
      </c>
      <c r="N32" s="81">
        <v>3849.2430309999968</v>
      </c>
      <c r="O32" s="81">
        <v>4002.4253859999967</v>
      </c>
      <c r="P32" s="100">
        <f t="shared" si="0"/>
        <v>46216.114720999991</v>
      </c>
    </row>
    <row r="33" spans="1:16" x14ac:dyDescent="0.2">
      <c r="A33" s="78"/>
      <c r="B33" s="80" t="s">
        <v>81</v>
      </c>
      <c r="C33" s="80" t="s">
        <v>738</v>
      </c>
      <c r="D33" s="81">
        <v>0</v>
      </c>
      <c r="E33" s="81">
        <v>0</v>
      </c>
      <c r="F33" s="81">
        <v>0</v>
      </c>
      <c r="G33" s="81">
        <v>0</v>
      </c>
      <c r="H33" s="81">
        <v>0</v>
      </c>
      <c r="I33" s="81">
        <v>0</v>
      </c>
      <c r="J33" s="81">
        <v>0</v>
      </c>
      <c r="K33" s="81">
        <v>0</v>
      </c>
      <c r="L33" s="81">
        <v>0</v>
      </c>
      <c r="M33" s="81">
        <v>0</v>
      </c>
      <c r="N33" s="81">
        <v>0</v>
      </c>
      <c r="O33" s="81">
        <v>0</v>
      </c>
      <c r="P33" s="100">
        <f t="shared" si="0"/>
        <v>0</v>
      </c>
    </row>
    <row r="34" spans="1:16" x14ac:dyDescent="0.2">
      <c r="A34" s="78"/>
      <c r="B34" s="80" t="s">
        <v>82</v>
      </c>
      <c r="C34" s="80" t="s">
        <v>738</v>
      </c>
      <c r="D34" s="81">
        <v>0</v>
      </c>
      <c r="E34" s="81">
        <v>0</v>
      </c>
      <c r="F34" s="81">
        <v>0</v>
      </c>
      <c r="G34" s="81">
        <v>0</v>
      </c>
      <c r="H34" s="81">
        <v>0</v>
      </c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  <c r="O34" s="81">
        <v>0</v>
      </c>
      <c r="P34" s="100">
        <f t="shared" si="0"/>
        <v>0</v>
      </c>
    </row>
    <row r="35" spans="1:16" x14ac:dyDescent="0.2">
      <c r="A35" s="78"/>
      <c r="B35" s="80" t="s">
        <v>102</v>
      </c>
      <c r="C35" s="80" t="s">
        <v>738</v>
      </c>
      <c r="D35" s="81">
        <v>10658.761432121057</v>
      </c>
      <c r="E35" s="81">
        <v>9691.7865075927584</v>
      </c>
      <c r="F35" s="81">
        <v>7837.0661787171302</v>
      </c>
      <c r="G35" s="81">
        <v>9861.6615685253382</v>
      </c>
      <c r="H35" s="81">
        <v>11330.669146716071</v>
      </c>
      <c r="I35" s="81">
        <v>17890.389041162802</v>
      </c>
      <c r="J35" s="81">
        <v>21247.644251599839</v>
      </c>
      <c r="K35" s="81">
        <v>19017.552291634034</v>
      </c>
      <c r="L35" s="81">
        <v>19256.316453722156</v>
      </c>
      <c r="M35" s="81">
        <v>16990.92837524684</v>
      </c>
      <c r="N35" s="81">
        <v>15712.777081891516</v>
      </c>
      <c r="O35" s="81">
        <v>17702.746605184042</v>
      </c>
      <c r="P35" s="100">
        <f t="shared" si="0"/>
        <v>177198.29893411361</v>
      </c>
    </row>
    <row r="36" spans="1:16" x14ac:dyDescent="0.2">
      <c r="A36" s="78"/>
      <c r="B36" s="80" t="s">
        <v>83</v>
      </c>
      <c r="C36" s="80" t="s">
        <v>738</v>
      </c>
      <c r="D36" s="81">
        <v>0</v>
      </c>
      <c r="E36" s="81">
        <v>0</v>
      </c>
      <c r="F36" s="81">
        <v>0</v>
      </c>
      <c r="G36" s="81">
        <v>0</v>
      </c>
      <c r="H36" s="81">
        <v>0</v>
      </c>
      <c r="I36" s="81">
        <v>0</v>
      </c>
      <c r="J36" s="81">
        <v>0</v>
      </c>
      <c r="K36" s="81">
        <v>0</v>
      </c>
      <c r="L36" s="81">
        <v>0</v>
      </c>
      <c r="M36" s="81">
        <v>0</v>
      </c>
      <c r="N36" s="81">
        <v>0</v>
      </c>
      <c r="O36" s="81">
        <v>0</v>
      </c>
      <c r="P36" s="100">
        <f t="shared" si="0"/>
        <v>0</v>
      </c>
    </row>
    <row r="37" spans="1:16" x14ac:dyDescent="0.2">
      <c r="A37" s="78"/>
      <c r="B37" s="80" t="s">
        <v>84</v>
      </c>
      <c r="C37" s="80" t="s">
        <v>738</v>
      </c>
      <c r="D37" s="81">
        <v>0</v>
      </c>
      <c r="E37" s="81">
        <v>0</v>
      </c>
      <c r="F37" s="81">
        <v>0</v>
      </c>
      <c r="G37" s="81">
        <v>0</v>
      </c>
      <c r="H37" s="81">
        <v>0</v>
      </c>
      <c r="I37" s="81">
        <v>0</v>
      </c>
      <c r="J37" s="81">
        <v>0</v>
      </c>
      <c r="K37" s="81">
        <v>0</v>
      </c>
      <c r="L37" s="81">
        <v>0</v>
      </c>
      <c r="M37" s="81">
        <v>0</v>
      </c>
      <c r="N37" s="81">
        <v>0</v>
      </c>
      <c r="O37" s="81">
        <v>0</v>
      </c>
      <c r="P37" s="100">
        <f t="shared" si="0"/>
        <v>0</v>
      </c>
    </row>
    <row r="38" spans="1:16" x14ac:dyDescent="0.2">
      <c r="A38" s="78"/>
      <c r="B38" s="80" t="s">
        <v>85</v>
      </c>
      <c r="C38" s="80" t="s">
        <v>738</v>
      </c>
      <c r="D38" s="81">
        <v>716.08421399999941</v>
      </c>
      <c r="E38" s="81">
        <v>799.89891100000023</v>
      </c>
      <c r="F38" s="81">
        <v>1316.5657459999998</v>
      </c>
      <c r="G38" s="81">
        <v>7119.9557880000011</v>
      </c>
      <c r="H38" s="81">
        <v>6865.6887990000005</v>
      </c>
      <c r="I38" s="81">
        <v>6557.3044060000011</v>
      </c>
      <c r="J38" s="81">
        <v>5326.875581000003</v>
      </c>
      <c r="K38" s="81">
        <v>4994.0268379999989</v>
      </c>
      <c r="L38" s="81">
        <v>308.30372399999993</v>
      </c>
      <c r="M38" s="81">
        <v>338.68045299999977</v>
      </c>
      <c r="N38" s="81">
        <v>520.34273999999971</v>
      </c>
      <c r="O38" s="81">
        <v>625.7622150000002</v>
      </c>
      <c r="P38" s="100">
        <f t="shared" si="0"/>
        <v>35489.489415000011</v>
      </c>
    </row>
    <row r="39" spans="1:16" x14ac:dyDescent="0.2">
      <c r="A39" s="78"/>
      <c r="B39" s="80" t="s">
        <v>86</v>
      </c>
      <c r="C39" s="80" t="s">
        <v>738</v>
      </c>
      <c r="D39" s="81">
        <v>0</v>
      </c>
      <c r="E39" s="81">
        <v>0</v>
      </c>
      <c r="F39" s="81">
        <v>0</v>
      </c>
      <c r="G39" s="81">
        <v>0</v>
      </c>
      <c r="H39" s="81">
        <v>0</v>
      </c>
      <c r="I39" s="81">
        <v>0</v>
      </c>
      <c r="J39" s="81">
        <v>0</v>
      </c>
      <c r="K39" s="81">
        <v>0</v>
      </c>
      <c r="L39" s="81">
        <v>0</v>
      </c>
      <c r="M39" s="81">
        <v>0</v>
      </c>
      <c r="N39" s="81">
        <v>0</v>
      </c>
      <c r="O39" s="81">
        <v>0</v>
      </c>
      <c r="P39" s="100">
        <f t="shared" si="0"/>
        <v>0</v>
      </c>
    </row>
    <row r="40" spans="1:16" x14ac:dyDescent="0.2">
      <c r="A40" s="78"/>
      <c r="B40" s="80" t="s">
        <v>303</v>
      </c>
      <c r="C40" s="80" t="s">
        <v>738</v>
      </c>
      <c r="D40" s="81">
        <v>0</v>
      </c>
      <c r="E40" s="81">
        <v>0</v>
      </c>
      <c r="F40" s="81">
        <v>0</v>
      </c>
      <c r="G40" s="81">
        <v>0</v>
      </c>
      <c r="H40" s="81">
        <v>0</v>
      </c>
      <c r="I40" s="81">
        <v>0</v>
      </c>
      <c r="J40" s="81">
        <v>0</v>
      </c>
      <c r="K40" s="81">
        <v>0</v>
      </c>
      <c r="L40" s="81">
        <v>0</v>
      </c>
      <c r="M40" s="81">
        <v>0</v>
      </c>
      <c r="N40" s="81">
        <v>0</v>
      </c>
      <c r="O40" s="81">
        <v>0</v>
      </c>
      <c r="P40" s="100">
        <f t="shared" si="0"/>
        <v>0</v>
      </c>
    </row>
    <row r="41" spans="1:16" x14ac:dyDescent="0.2">
      <c r="A41" s="78"/>
      <c r="B41" s="80" t="s">
        <v>87</v>
      </c>
      <c r="C41" s="80" t="s">
        <v>738</v>
      </c>
      <c r="D41" s="81">
        <v>0</v>
      </c>
      <c r="E41" s="81">
        <v>0</v>
      </c>
      <c r="F41" s="81">
        <v>0</v>
      </c>
      <c r="G41" s="81">
        <v>0</v>
      </c>
      <c r="H41" s="81">
        <v>0</v>
      </c>
      <c r="I41" s="81">
        <v>0</v>
      </c>
      <c r="J41" s="81">
        <v>0</v>
      </c>
      <c r="K41" s="81">
        <v>0</v>
      </c>
      <c r="L41" s="81">
        <v>0</v>
      </c>
      <c r="M41" s="81">
        <v>0</v>
      </c>
      <c r="N41" s="81">
        <v>0</v>
      </c>
      <c r="O41" s="81">
        <v>0</v>
      </c>
      <c r="P41" s="100">
        <f t="shared" si="0"/>
        <v>0</v>
      </c>
    </row>
    <row r="42" spans="1:16" x14ac:dyDescent="0.2">
      <c r="A42" s="78"/>
      <c r="B42" s="80" t="s">
        <v>10</v>
      </c>
      <c r="C42" s="80" t="s">
        <v>738</v>
      </c>
      <c r="D42" s="81">
        <v>228172.98794768265</v>
      </c>
      <c r="E42" s="81">
        <v>224578.6909184269</v>
      </c>
      <c r="F42" s="81">
        <v>270674.14418069541</v>
      </c>
      <c r="G42" s="81">
        <v>262401.0654536559</v>
      </c>
      <c r="H42" s="81">
        <v>254820.32320135375</v>
      </c>
      <c r="I42" s="81">
        <v>239604.17166616811</v>
      </c>
      <c r="J42" s="81">
        <v>266434.70902644738</v>
      </c>
      <c r="K42" s="81">
        <v>272191.88586677192</v>
      </c>
      <c r="L42" s="81">
        <v>257951.7503339228</v>
      </c>
      <c r="M42" s="81">
        <v>265480.70474574505</v>
      </c>
      <c r="N42" s="81">
        <v>244525.98307408686</v>
      </c>
      <c r="O42" s="81">
        <v>229594.32882118179</v>
      </c>
      <c r="P42" s="100">
        <f t="shared" si="0"/>
        <v>3016430.7452361383</v>
      </c>
    </row>
    <row r="43" spans="1:16" x14ac:dyDescent="0.2">
      <c r="A43" s="78"/>
      <c r="B43" s="80" t="s">
        <v>88</v>
      </c>
      <c r="C43" s="80" t="s">
        <v>738</v>
      </c>
      <c r="D43" s="81">
        <v>0</v>
      </c>
      <c r="E43" s="81">
        <v>0</v>
      </c>
      <c r="F43" s="81">
        <v>0</v>
      </c>
      <c r="G43" s="81">
        <v>0</v>
      </c>
      <c r="H43" s="81">
        <v>0</v>
      </c>
      <c r="I43" s="81">
        <v>0</v>
      </c>
      <c r="J43" s="81">
        <v>0</v>
      </c>
      <c r="K43" s="81">
        <v>0</v>
      </c>
      <c r="L43" s="81">
        <v>0</v>
      </c>
      <c r="M43" s="81">
        <v>0</v>
      </c>
      <c r="N43" s="81">
        <v>0</v>
      </c>
      <c r="O43" s="81">
        <v>0</v>
      </c>
      <c r="P43" s="100">
        <f t="shared" si="0"/>
        <v>0</v>
      </c>
    </row>
    <row r="44" spans="1:16" x14ac:dyDescent="0.2">
      <c r="A44" s="78"/>
      <c r="B44" s="80" t="s">
        <v>17</v>
      </c>
      <c r="C44" s="80" t="s">
        <v>738</v>
      </c>
      <c r="D44" s="81">
        <v>0</v>
      </c>
      <c r="E44" s="81">
        <v>0</v>
      </c>
      <c r="F44" s="81">
        <v>0</v>
      </c>
      <c r="G44" s="81">
        <v>0</v>
      </c>
      <c r="H44" s="81">
        <v>0</v>
      </c>
      <c r="I44" s="81">
        <v>0</v>
      </c>
      <c r="J44" s="81">
        <v>0</v>
      </c>
      <c r="K44" s="81">
        <v>0</v>
      </c>
      <c r="L44" s="81">
        <v>0</v>
      </c>
      <c r="M44" s="81">
        <v>0</v>
      </c>
      <c r="N44" s="81">
        <v>0</v>
      </c>
      <c r="O44" s="81">
        <v>0</v>
      </c>
      <c r="P44" s="100">
        <f t="shared" si="0"/>
        <v>0</v>
      </c>
    </row>
    <row r="45" spans="1:16" x14ac:dyDescent="0.2">
      <c r="A45" s="78"/>
      <c r="B45" s="80" t="s">
        <v>56</v>
      </c>
      <c r="C45" s="80" t="s">
        <v>738</v>
      </c>
      <c r="D45" s="81">
        <v>11266.494988000006</v>
      </c>
      <c r="E45" s="81">
        <v>10373.709175000004</v>
      </c>
      <c r="F45" s="81">
        <v>11280.796974999996</v>
      </c>
      <c r="G45" s="81">
        <v>11521.98375600002</v>
      </c>
      <c r="H45" s="81">
        <v>11374.413617999995</v>
      </c>
      <c r="I45" s="81">
        <v>10489.328664999983</v>
      </c>
      <c r="J45" s="81">
        <v>11661.014858999997</v>
      </c>
      <c r="K45" s="81">
        <v>11473.678441999995</v>
      </c>
      <c r="L45" s="81">
        <v>11416.525570000009</v>
      </c>
      <c r="M45" s="81">
        <v>11715.180429999989</v>
      </c>
      <c r="N45" s="81">
        <v>10936.897462999998</v>
      </c>
      <c r="O45" s="81">
        <v>10901.094969000003</v>
      </c>
      <c r="P45" s="100">
        <f t="shared" si="0"/>
        <v>134411.11890999999</v>
      </c>
    </row>
    <row r="46" spans="1:16" x14ac:dyDescent="0.2">
      <c r="A46" s="78"/>
      <c r="B46" s="80" t="s">
        <v>15</v>
      </c>
      <c r="C46" s="80" t="s">
        <v>738</v>
      </c>
      <c r="D46" s="81">
        <v>0</v>
      </c>
      <c r="E46" s="81">
        <v>0</v>
      </c>
      <c r="F46" s="81">
        <v>0</v>
      </c>
      <c r="G46" s="81">
        <v>0</v>
      </c>
      <c r="H46" s="81">
        <v>0</v>
      </c>
      <c r="I46" s="81">
        <v>0</v>
      </c>
      <c r="J46" s="81">
        <v>0</v>
      </c>
      <c r="K46" s="81">
        <v>0</v>
      </c>
      <c r="L46" s="81">
        <v>0</v>
      </c>
      <c r="M46" s="81">
        <v>0</v>
      </c>
      <c r="N46" s="81">
        <v>0</v>
      </c>
      <c r="O46" s="81">
        <v>0</v>
      </c>
      <c r="P46" s="100">
        <f t="shared" si="0"/>
        <v>0</v>
      </c>
    </row>
    <row r="47" spans="1:16" x14ac:dyDescent="0.2">
      <c r="A47" s="78"/>
      <c r="B47" s="80" t="s">
        <v>89</v>
      </c>
      <c r="C47" s="80" t="s">
        <v>738</v>
      </c>
      <c r="D47" s="81">
        <v>0</v>
      </c>
      <c r="E47" s="81">
        <v>0</v>
      </c>
      <c r="F47" s="81">
        <v>0</v>
      </c>
      <c r="G47" s="81">
        <v>0</v>
      </c>
      <c r="H47" s="81">
        <v>0</v>
      </c>
      <c r="I47" s="81">
        <v>0</v>
      </c>
      <c r="J47" s="81">
        <v>0</v>
      </c>
      <c r="K47" s="81">
        <v>0</v>
      </c>
      <c r="L47" s="81">
        <v>0</v>
      </c>
      <c r="M47" s="81">
        <v>0</v>
      </c>
      <c r="N47" s="81">
        <v>0</v>
      </c>
      <c r="O47" s="81">
        <v>0</v>
      </c>
      <c r="P47" s="100">
        <f t="shared" si="0"/>
        <v>0</v>
      </c>
    </row>
    <row r="48" spans="1:16" x14ac:dyDescent="0.2">
      <c r="A48" s="78"/>
      <c r="B48" s="80" t="s">
        <v>20</v>
      </c>
      <c r="C48" s="80" t="s">
        <v>738</v>
      </c>
      <c r="D48" s="81">
        <v>0</v>
      </c>
      <c r="E48" s="81">
        <v>0</v>
      </c>
      <c r="F48" s="81">
        <v>0</v>
      </c>
      <c r="G48" s="81">
        <v>0</v>
      </c>
      <c r="H48" s="81">
        <v>0</v>
      </c>
      <c r="I48" s="81">
        <v>0</v>
      </c>
      <c r="J48" s="81">
        <v>0</v>
      </c>
      <c r="K48" s="81">
        <v>0</v>
      </c>
      <c r="L48" s="81">
        <v>0</v>
      </c>
      <c r="M48" s="81">
        <v>0</v>
      </c>
      <c r="N48" s="81">
        <v>0</v>
      </c>
      <c r="O48" s="81">
        <v>0</v>
      </c>
      <c r="P48" s="100">
        <f t="shared" si="0"/>
        <v>0</v>
      </c>
    </row>
    <row r="49" spans="1:16" x14ac:dyDescent="0.2">
      <c r="A49" s="78"/>
      <c r="B49" s="80" t="s">
        <v>679</v>
      </c>
      <c r="C49" s="80" t="s">
        <v>738</v>
      </c>
      <c r="D49" s="81">
        <v>13499.072144120117</v>
      </c>
      <c r="E49" s="81">
        <v>12818.63014308629</v>
      </c>
      <c r="F49" s="81">
        <v>7584.6251965930242</v>
      </c>
      <c r="G49" s="81">
        <v>11080.099565539407</v>
      </c>
      <c r="H49" s="81">
        <v>11255.06115573139</v>
      </c>
      <c r="I49" s="81">
        <v>17635.509446681986</v>
      </c>
      <c r="J49" s="81">
        <v>10928.670250628766</v>
      </c>
      <c r="K49" s="81">
        <v>29220.53183112132</v>
      </c>
      <c r="L49" s="81">
        <v>7418.0584461209019</v>
      </c>
      <c r="M49" s="81">
        <v>31068.215132224657</v>
      </c>
      <c r="N49" s="81">
        <v>33972.594243842177</v>
      </c>
      <c r="O49" s="81">
        <v>33997.886433504915</v>
      </c>
      <c r="P49" s="100">
        <f t="shared" si="0"/>
        <v>220478.95398919494</v>
      </c>
    </row>
    <row r="50" spans="1:16" x14ac:dyDescent="0.2">
      <c r="A50" s="78"/>
      <c r="B50" s="80" t="s">
        <v>599</v>
      </c>
      <c r="C50" s="80" t="s">
        <v>738</v>
      </c>
      <c r="D50" s="81">
        <v>10653.714059</v>
      </c>
      <c r="E50" s="81">
        <v>9504.2069850000062</v>
      </c>
      <c r="F50" s="81">
        <v>10315.436381000007</v>
      </c>
      <c r="G50" s="81">
        <v>9932.082443000003</v>
      </c>
      <c r="H50" s="81">
        <v>10201.328181000001</v>
      </c>
      <c r="I50" s="81">
        <v>9657.5188680000065</v>
      </c>
      <c r="J50" s="81">
        <v>10060.496340999998</v>
      </c>
      <c r="K50" s="81">
        <v>10638.685247999998</v>
      </c>
      <c r="L50" s="81">
        <v>6862.7228230000037</v>
      </c>
      <c r="M50" s="81">
        <v>7207.6999360000036</v>
      </c>
      <c r="N50" s="81">
        <v>7118.6203310000074</v>
      </c>
      <c r="O50" s="81">
        <v>11153.622754000009</v>
      </c>
      <c r="P50" s="100">
        <f t="shared" si="0"/>
        <v>113306.13435000005</v>
      </c>
    </row>
    <row r="51" spans="1:16" x14ac:dyDescent="0.2">
      <c r="A51" s="78"/>
      <c r="B51" s="80" t="s">
        <v>58</v>
      </c>
      <c r="C51" s="80" t="s">
        <v>738</v>
      </c>
      <c r="D51" s="81">
        <v>0</v>
      </c>
      <c r="E51" s="81">
        <v>0</v>
      </c>
      <c r="F51" s="81">
        <v>0</v>
      </c>
      <c r="G51" s="81">
        <v>0</v>
      </c>
      <c r="H51" s="81">
        <v>0</v>
      </c>
      <c r="I51" s="81">
        <v>0</v>
      </c>
      <c r="J51" s="81">
        <v>0</v>
      </c>
      <c r="K51" s="81">
        <v>0</v>
      </c>
      <c r="L51" s="81">
        <v>0</v>
      </c>
      <c r="M51" s="81">
        <v>0</v>
      </c>
      <c r="N51" s="81">
        <v>0</v>
      </c>
      <c r="O51" s="81">
        <v>0</v>
      </c>
      <c r="P51" s="100">
        <f t="shared" si="0"/>
        <v>0</v>
      </c>
    </row>
    <row r="52" spans="1:16" x14ac:dyDescent="0.2">
      <c r="A52" s="78"/>
      <c r="B52" s="80" t="s">
        <v>11</v>
      </c>
      <c r="C52" s="80" t="s">
        <v>738</v>
      </c>
      <c r="D52" s="81">
        <v>0</v>
      </c>
      <c r="E52" s="81">
        <v>0</v>
      </c>
      <c r="F52" s="81">
        <v>0</v>
      </c>
      <c r="G52" s="81">
        <v>0</v>
      </c>
      <c r="H52" s="81">
        <v>0</v>
      </c>
      <c r="I52" s="81">
        <v>0</v>
      </c>
      <c r="J52" s="81">
        <v>0</v>
      </c>
      <c r="K52" s="81">
        <v>0</v>
      </c>
      <c r="L52" s="81">
        <v>0</v>
      </c>
      <c r="M52" s="81">
        <v>0</v>
      </c>
      <c r="N52" s="81">
        <v>0</v>
      </c>
      <c r="O52" s="81">
        <v>0</v>
      </c>
      <c r="P52" s="100">
        <f t="shared" si="0"/>
        <v>0</v>
      </c>
    </row>
    <row r="53" spans="1:16" x14ac:dyDescent="0.2">
      <c r="A53" s="78"/>
      <c r="B53" s="80" t="s">
        <v>68</v>
      </c>
      <c r="C53" s="80" t="s">
        <v>738</v>
      </c>
      <c r="D53" s="81">
        <v>0</v>
      </c>
      <c r="E53" s="81">
        <v>0</v>
      </c>
      <c r="F53" s="81">
        <v>0</v>
      </c>
      <c r="G53" s="81">
        <v>0</v>
      </c>
      <c r="H53" s="81">
        <v>0</v>
      </c>
      <c r="I53" s="81">
        <v>0</v>
      </c>
      <c r="J53" s="81">
        <v>0</v>
      </c>
      <c r="K53" s="81">
        <v>0</v>
      </c>
      <c r="L53" s="81">
        <v>0</v>
      </c>
      <c r="M53" s="81">
        <v>0</v>
      </c>
      <c r="N53" s="81">
        <v>0</v>
      </c>
      <c r="O53" s="81">
        <v>0</v>
      </c>
      <c r="P53" s="100">
        <f t="shared" si="0"/>
        <v>0</v>
      </c>
    </row>
    <row r="54" spans="1:16" x14ac:dyDescent="0.2">
      <c r="A54" s="78"/>
      <c r="B54" s="80" t="s">
        <v>90</v>
      </c>
      <c r="C54" s="80" t="s">
        <v>738</v>
      </c>
      <c r="D54" s="81">
        <v>0</v>
      </c>
      <c r="E54" s="81">
        <v>0</v>
      </c>
      <c r="F54" s="81">
        <v>0</v>
      </c>
      <c r="G54" s="81">
        <v>0</v>
      </c>
      <c r="H54" s="81">
        <v>0</v>
      </c>
      <c r="I54" s="81">
        <v>0</v>
      </c>
      <c r="J54" s="81">
        <v>0</v>
      </c>
      <c r="K54" s="81">
        <v>0</v>
      </c>
      <c r="L54" s="81">
        <v>0</v>
      </c>
      <c r="M54" s="81">
        <v>0</v>
      </c>
      <c r="N54" s="81">
        <v>0</v>
      </c>
      <c r="O54" s="81">
        <v>0</v>
      </c>
      <c r="P54" s="100">
        <f t="shared" si="0"/>
        <v>0</v>
      </c>
    </row>
    <row r="55" spans="1:16" x14ac:dyDescent="0.2">
      <c r="A55" s="78"/>
      <c r="B55" s="80" t="s">
        <v>67</v>
      </c>
      <c r="C55" s="80" t="s">
        <v>738</v>
      </c>
      <c r="D55" s="81">
        <v>1177.579060999999</v>
      </c>
      <c r="E55" s="81">
        <v>1072.1543809999989</v>
      </c>
      <c r="F55" s="81">
        <v>1395.2985890000007</v>
      </c>
      <c r="G55" s="81">
        <v>1165.842286000001</v>
      </c>
      <c r="H55" s="81">
        <v>1135.8681719999993</v>
      </c>
      <c r="I55" s="81">
        <v>1222.7955789999994</v>
      </c>
      <c r="J55" s="81">
        <v>1175.0177080000003</v>
      </c>
      <c r="K55" s="81">
        <v>1049.1528590000016</v>
      </c>
      <c r="L55" s="81">
        <v>1376.7170099999996</v>
      </c>
      <c r="M55" s="81">
        <v>1414.8990239999987</v>
      </c>
      <c r="N55" s="81">
        <v>1322.0063469999984</v>
      </c>
      <c r="O55" s="81">
        <v>1135.9916469999998</v>
      </c>
      <c r="P55" s="100">
        <f t="shared" si="0"/>
        <v>14643.322662999999</v>
      </c>
    </row>
    <row r="56" spans="1:16" x14ac:dyDescent="0.2">
      <c r="A56" s="78"/>
      <c r="B56" s="80" t="s">
        <v>73</v>
      </c>
      <c r="C56" s="80" t="s">
        <v>738</v>
      </c>
      <c r="D56" s="81">
        <v>0</v>
      </c>
      <c r="E56" s="81">
        <v>0</v>
      </c>
      <c r="F56" s="81">
        <v>0</v>
      </c>
      <c r="G56" s="81">
        <v>0</v>
      </c>
      <c r="H56" s="81">
        <v>0</v>
      </c>
      <c r="I56" s="81">
        <v>0</v>
      </c>
      <c r="J56" s="81">
        <v>0</v>
      </c>
      <c r="K56" s="81">
        <v>0</v>
      </c>
      <c r="L56" s="81">
        <v>0</v>
      </c>
      <c r="M56" s="81">
        <v>0</v>
      </c>
      <c r="N56" s="81">
        <v>0</v>
      </c>
      <c r="O56" s="81">
        <v>0</v>
      </c>
      <c r="P56" s="100">
        <f t="shared" si="0"/>
        <v>0</v>
      </c>
    </row>
    <row r="57" spans="1:16" x14ac:dyDescent="0.2">
      <c r="A57" s="78"/>
      <c r="B57" s="80" t="s">
        <v>740</v>
      </c>
      <c r="C57" s="80" t="s">
        <v>738</v>
      </c>
      <c r="D57" s="81">
        <v>0</v>
      </c>
      <c r="E57" s="81">
        <v>0</v>
      </c>
      <c r="F57" s="81">
        <v>0</v>
      </c>
      <c r="G57" s="81">
        <v>0</v>
      </c>
      <c r="H57" s="81">
        <v>0</v>
      </c>
      <c r="I57" s="81">
        <v>0</v>
      </c>
      <c r="J57" s="81">
        <v>0</v>
      </c>
      <c r="K57" s="81">
        <v>0</v>
      </c>
      <c r="L57" s="81">
        <v>0</v>
      </c>
      <c r="M57" s="81">
        <v>0</v>
      </c>
      <c r="N57" s="81">
        <v>0</v>
      </c>
      <c r="O57" s="81">
        <v>0</v>
      </c>
      <c r="P57" s="100">
        <f t="shared" si="0"/>
        <v>0</v>
      </c>
    </row>
    <row r="58" spans="1:16" x14ac:dyDescent="0.2">
      <c r="A58" s="78"/>
      <c r="B58" s="80" t="s">
        <v>3</v>
      </c>
      <c r="C58" s="80" t="s">
        <v>738</v>
      </c>
      <c r="D58" s="81">
        <v>22249.443464803462</v>
      </c>
      <c r="E58" s="81">
        <v>20423.467276786309</v>
      </c>
      <c r="F58" s="81">
        <v>22307.896658808066</v>
      </c>
      <c r="G58" s="81">
        <v>19352.326962429546</v>
      </c>
      <c r="H58" s="81">
        <v>20896.413449549655</v>
      </c>
      <c r="I58" s="81">
        <v>22355.174254699999</v>
      </c>
      <c r="J58" s="81">
        <v>22230.870904150524</v>
      </c>
      <c r="K58" s="81">
        <v>21159.697800585138</v>
      </c>
      <c r="L58" s="81">
        <v>18216.515744467219</v>
      </c>
      <c r="M58" s="81">
        <v>18852.361903093133</v>
      </c>
      <c r="N58" s="81">
        <v>18176.66699178379</v>
      </c>
      <c r="O58" s="81">
        <v>19213.191574788296</v>
      </c>
      <c r="P58" s="100">
        <f t="shared" si="0"/>
        <v>245434.02698594515</v>
      </c>
    </row>
    <row r="59" spans="1:16" x14ac:dyDescent="0.2">
      <c r="A59" s="78"/>
      <c r="B59" s="80" t="s">
        <v>91</v>
      </c>
      <c r="C59" s="80" t="s">
        <v>738</v>
      </c>
      <c r="D59" s="81">
        <v>0</v>
      </c>
      <c r="E59" s="81">
        <v>0</v>
      </c>
      <c r="F59" s="81">
        <v>0</v>
      </c>
      <c r="G59" s="81">
        <v>0</v>
      </c>
      <c r="H59" s="81">
        <v>0</v>
      </c>
      <c r="I59" s="81">
        <v>0</v>
      </c>
      <c r="J59" s="81">
        <v>0</v>
      </c>
      <c r="K59" s="81">
        <v>0</v>
      </c>
      <c r="L59" s="81">
        <v>0</v>
      </c>
      <c r="M59" s="81">
        <v>0</v>
      </c>
      <c r="N59" s="81">
        <v>0</v>
      </c>
      <c r="O59" s="81">
        <v>0</v>
      </c>
      <c r="P59" s="100">
        <f t="shared" si="0"/>
        <v>0</v>
      </c>
    </row>
    <row r="60" spans="1:16" x14ac:dyDescent="0.2">
      <c r="A60" s="78"/>
      <c r="B60" s="80" t="s">
        <v>16</v>
      </c>
      <c r="C60" s="80" t="s">
        <v>738</v>
      </c>
      <c r="D60" s="81">
        <v>1541.3880000000004</v>
      </c>
      <c r="E60" s="81">
        <v>935.89959999999962</v>
      </c>
      <c r="F60" s="81">
        <v>1428.9870849999988</v>
      </c>
      <c r="G60" s="81">
        <v>1226.93352</v>
      </c>
      <c r="H60" s="81">
        <v>1174.7476799999999</v>
      </c>
      <c r="I60" s="81">
        <v>1222.5582049999998</v>
      </c>
      <c r="J60" s="81">
        <v>1265.338870000001</v>
      </c>
      <c r="K60" s="81">
        <v>1268.7032850000007</v>
      </c>
      <c r="L60" s="81">
        <v>1247.089925</v>
      </c>
      <c r="M60" s="81">
        <v>1353.1531199999997</v>
      </c>
      <c r="N60" s="81">
        <v>1464.1935650000003</v>
      </c>
      <c r="O60" s="81">
        <v>1560.2040100000002</v>
      </c>
      <c r="P60" s="100">
        <f t="shared" si="0"/>
        <v>15689.196865</v>
      </c>
    </row>
    <row r="61" spans="1:16" x14ac:dyDescent="0.2">
      <c r="A61" s="78"/>
      <c r="B61" s="80" t="s">
        <v>0</v>
      </c>
      <c r="C61" s="80" t="s">
        <v>738</v>
      </c>
      <c r="D61" s="81">
        <v>4793.0757049999984</v>
      </c>
      <c r="E61" s="81">
        <v>4264.9632459999993</v>
      </c>
      <c r="F61" s="81">
        <v>4708.5412450000058</v>
      </c>
      <c r="G61" s="81">
        <v>4259.354199999997</v>
      </c>
      <c r="H61" s="81">
        <v>4675.0099149999933</v>
      </c>
      <c r="I61" s="81">
        <v>5686.1523296835321</v>
      </c>
      <c r="J61" s="81">
        <v>5612.6947593333434</v>
      </c>
      <c r="K61" s="81">
        <v>5820.8352689999947</v>
      </c>
      <c r="L61" s="81">
        <v>5505.1700059999957</v>
      </c>
      <c r="M61" s="81">
        <v>4939.5873620000011</v>
      </c>
      <c r="N61" s="81">
        <v>5386.1067600000024</v>
      </c>
      <c r="O61" s="81">
        <v>5358.2177550000006</v>
      </c>
      <c r="P61" s="100">
        <f t="shared" si="0"/>
        <v>61009.708552016855</v>
      </c>
    </row>
    <row r="62" spans="1:16" x14ac:dyDescent="0.2">
      <c r="A62" s="78"/>
      <c r="B62" s="80" t="s">
        <v>52</v>
      </c>
      <c r="C62" s="80" t="s">
        <v>738</v>
      </c>
      <c r="D62" s="81">
        <v>1872.6158249999983</v>
      </c>
      <c r="E62" s="81">
        <v>1666.8897999999976</v>
      </c>
      <c r="F62" s="81">
        <v>1770.4367430000023</v>
      </c>
      <c r="G62" s="81">
        <v>1726.6850689999974</v>
      </c>
      <c r="H62" s="81">
        <v>1797.845431</v>
      </c>
      <c r="I62" s="81">
        <v>1740.4963769999965</v>
      </c>
      <c r="J62" s="81">
        <v>1791.6222540000001</v>
      </c>
      <c r="K62" s="81">
        <v>1797.631783000001</v>
      </c>
      <c r="L62" s="81">
        <v>1682.5811560000004</v>
      </c>
      <c r="M62" s="81">
        <v>1735.2787250000015</v>
      </c>
      <c r="N62" s="81">
        <v>1723.8130430000003</v>
      </c>
      <c r="O62" s="81">
        <v>1759.6135343910007</v>
      </c>
      <c r="P62" s="100">
        <f t="shared" si="0"/>
        <v>21065.509740390993</v>
      </c>
    </row>
    <row r="63" spans="1:16" x14ac:dyDescent="0.2">
      <c r="A63" s="78"/>
      <c r="B63" s="80" t="s">
        <v>21</v>
      </c>
      <c r="C63" s="80" t="s">
        <v>738</v>
      </c>
      <c r="D63" s="81">
        <v>0</v>
      </c>
      <c r="E63" s="81">
        <v>0</v>
      </c>
      <c r="F63" s="81">
        <v>0</v>
      </c>
      <c r="G63" s="81">
        <v>0</v>
      </c>
      <c r="H63" s="81">
        <v>0</v>
      </c>
      <c r="I63" s="81">
        <v>0</v>
      </c>
      <c r="J63" s="81">
        <v>0</v>
      </c>
      <c r="K63" s="81">
        <v>0</v>
      </c>
      <c r="L63" s="81">
        <v>0</v>
      </c>
      <c r="M63" s="81">
        <v>0</v>
      </c>
      <c r="N63" s="81">
        <v>0</v>
      </c>
      <c r="O63" s="81">
        <v>0</v>
      </c>
      <c r="P63" s="100">
        <f t="shared" si="0"/>
        <v>0</v>
      </c>
    </row>
    <row r="64" spans="1:16" x14ac:dyDescent="0.2">
      <c r="A64" s="78"/>
      <c r="B64" s="80" t="s">
        <v>12</v>
      </c>
      <c r="C64" s="80" t="s">
        <v>738</v>
      </c>
      <c r="D64" s="81">
        <v>5721.0746689999978</v>
      </c>
      <c r="E64" s="81">
        <v>4975.7581779999982</v>
      </c>
      <c r="F64" s="81">
        <v>838.87065000000007</v>
      </c>
      <c r="G64" s="81">
        <v>0</v>
      </c>
      <c r="H64" s="81">
        <v>0</v>
      </c>
      <c r="I64" s="81">
        <v>0</v>
      </c>
      <c r="J64" s="81">
        <v>0</v>
      </c>
      <c r="K64" s="81">
        <v>0</v>
      </c>
      <c r="L64" s="81">
        <v>0</v>
      </c>
      <c r="M64" s="81">
        <v>659.45081299999993</v>
      </c>
      <c r="N64" s="81">
        <v>708.92690799999991</v>
      </c>
      <c r="O64" s="81">
        <v>745.33506200000056</v>
      </c>
      <c r="P64" s="100">
        <f t="shared" si="0"/>
        <v>13649.416279999996</v>
      </c>
    </row>
    <row r="65" spans="1:16" x14ac:dyDescent="0.2">
      <c r="A65" s="78"/>
      <c r="B65" s="80" t="s">
        <v>92</v>
      </c>
      <c r="C65" s="80" t="s">
        <v>738</v>
      </c>
      <c r="D65" s="81">
        <v>0</v>
      </c>
      <c r="E65" s="81">
        <v>0</v>
      </c>
      <c r="F65" s="81">
        <v>0</v>
      </c>
      <c r="G65" s="81">
        <v>0</v>
      </c>
      <c r="H65" s="81">
        <v>0</v>
      </c>
      <c r="I65" s="81">
        <v>0</v>
      </c>
      <c r="J65" s="81">
        <v>0</v>
      </c>
      <c r="K65" s="81">
        <v>0</v>
      </c>
      <c r="L65" s="81">
        <v>0</v>
      </c>
      <c r="M65" s="81">
        <v>0</v>
      </c>
      <c r="N65" s="81">
        <v>0</v>
      </c>
      <c r="O65" s="81">
        <v>0</v>
      </c>
      <c r="P65" s="100">
        <f t="shared" si="0"/>
        <v>0</v>
      </c>
    </row>
    <row r="66" spans="1:16" x14ac:dyDescent="0.2">
      <c r="A66" s="78"/>
      <c r="B66" s="80" t="s">
        <v>93</v>
      </c>
      <c r="C66" s="80" t="s">
        <v>738</v>
      </c>
      <c r="D66" s="81">
        <v>50747.047339497542</v>
      </c>
      <c r="E66" s="81">
        <v>46600.027137813202</v>
      </c>
      <c r="F66" s="81">
        <v>48384.143376039341</v>
      </c>
      <c r="G66" s="81">
        <v>43167.768507080749</v>
      </c>
      <c r="H66" s="81">
        <v>45640.866110407704</v>
      </c>
      <c r="I66" s="81">
        <v>47360.475812012235</v>
      </c>
      <c r="J66" s="81">
        <v>47898.434554188825</v>
      </c>
      <c r="K66" s="81">
        <v>46068.363890809356</v>
      </c>
      <c r="L66" s="81">
        <v>40864.081862019761</v>
      </c>
      <c r="M66" s="81">
        <v>42857.195209375321</v>
      </c>
      <c r="N66" s="81">
        <v>42440.410868405852</v>
      </c>
      <c r="O66" s="81">
        <v>44940.486238272933</v>
      </c>
      <c r="P66" s="100">
        <f t="shared" si="0"/>
        <v>546969.30090592278</v>
      </c>
    </row>
    <row r="67" spans="1:16" x14ac:dyDescent="0.2">
      <c r="A67" s="78"/>
      <c r="B67" s="80" t="s">
        <v>8</v>
      </c>
      <c r="C67" s="80" t="s">
        <v>738</v>
      </c>
      <c r="D67" s="81">
        <v>22077.015061999995</v>
      </c>
      <c r="E67" s="81">
        <v>23103.016085000014</v>
      </c>
      <c r="F67" s="81">
        <v>25145.011863999989</v>
      </c>
      <c r="G67" s="81">
        <v>24466.365037999978</v>
      </c>
      <c r="H67" s="81">
        <v>25833.751569000004</v>
      </c>
      <c r="I67" s="81">
        <v>25717.39574299999</v>
      </c>
      <c r="J67" s="81">
        <v>26156.675926000004</v>
      </c>
      <c r="K67" s="81">
        <v>26414.423170999988</v>
      </c>
      <c r="L67" s="81">
        <v>28441.980927999979</v>
      </c>
      <c r="M67" s="81">
        <v>30417.807369999991</v>
      </c>
      <c r="N67" s="81">
        <v>28302.173733999982</v>
      </c>
      <c r="O67" s="81">
        <v>28318.441202999958</v>
      </c>
      <c r="P67" s="100">
        <f t="shared" si="0"/>
        <v>314394.05769299989</v>
      </c>
    </row>
    <row r="68" spans="1:16" x14ac:dyDescent="0.2">
      <c r="A68" s="78"/>
      <c r="B68" s="80" t="s">
        <v>94</v>
      </c>
      <c r="C68" s="80" t="s">
        <v>738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81">
        <v>0</v>
      </c>
      <c r="L68" s="81">
        <v>0</v>
      </c>
      <c r="M68" s="81">
        <v>0</v>
      </c>
      <c r="N68" s="81">
        <v>0</v>
      </c>
      <c r="O68" s="81">
        <v>0</v>
      </c>
      <c r="P68" s="100">
        <f t="shared" si="0"/>
        <v>0</v>
      </c>
    </row>
    <row r="69" spans="1:16" x14ac:dyDescent="0.2">
      <c r="A69" s="78"/>
      <c r="B69" s="80" t="s">
        <v>9</v>
      </c>
      <c r="C69" s="80" t="s">
        <v>738</v>
      </c>
      <c r="D69" s="81">
        <v>0</v>
      </c>
      <c r="E69" s="81">
        <v>0</v>
      </c>
      <c r="F69" s="81">
        <v>0</v>
      </c>
      <c r="G69" s="81">
        <v>0</v>
      </c>
      <c r="H69" s="81">
        <v>0</v>
      </c>
      <c r="I69" s="81">
        <v>0</v>
      </c>
      <c r="J69" s="81">
        <v>0</v>
      </c>
      <c r="K69" s="81">
        <v>0</v>
      </c>
      <c r="L69" s="81">
        <v>0</v>
      </c>
      <c r="M69" s="81">
        <v>0</v>
      </c>
      <c r="N69" s="81">
        <v>0</v>
      </c>
      <c r="O69" s="81">
        <v>0</v>
      </c>
      <c r="P69" s="100">
        <f t="shared" si="0"/>
        <v>0</v>
      </c>
    </row>
    <row r="70" spans="1:16" x14ac:dyDescent="0.2">
      <c r="A70" s="78"/>
      <c r="B70" s="80" t="s">
        <v>5</v>
      </c>
      <c r="C70" s="80" t="s">
        <v>738</v>
      </c>
      <c r="D70" s="81">
        <v>12654.31688199999</v>
      </c>
      <c r="E70" s="81">
        <v>11735.359091</v>
      </c>
      <c r="F70" s="81">
        <v>12598.792686000001</v>
      </c>
      <c r="G70" s="81">
        <v>9377.0617040000016</v>
      </c>
      <c r="H70" s="81">
        <v>9682.3378139999986</v>
      </c>
      <c r="I70" s="81">
        <v>9470.4741779999949</v>
      </c>
      <c r="J70" s="81">
        <v>9634.7913810000009</v>
      </c>
      <c r="K70" s="81">
        <v>10013.847747999998</v>
      </c>
      <c r="L70" s="81">
        <v>9051.0976699999992</v>
      </c>
      <c r="M70" s="81">
        <v>10914.386232999997</v>
      </c>
      <c r="N70" s="81">
        <v>10600.905068000002</v>
      </c>
      <c r="O70" s="81">
        <v>11305.397031000006</v>
      </c>
      <c r="P70" s="100">
        <f t="shared" si="0"/>
        <v>127038.767486</v>
      </c>
    </row>
    <row r="71" spans="1:16" x14ac:dyDescent="0.2">
      <c r="A71" s="78"/>
      <c r="B71" s="80" t="s">
        <v>95</v>
      </c>
      <c r="C71" s="80" t="s">
        <v>738</v>
      </c>
      <c r="D71" s="81">
        <v>0</v>
      </c>
      <c r="E71" s="81">
        <v>0</v>
      </c>
      <c r="F71" s="81">
        <v>0</v>
      </c>
      <c r="G71" s="81">
        <v>0</v>
      </c>
      <c r="H71" s="81">
        <v>0</v>
      </c>
      <c r="I71" s="81">
        <v>0</v>
      </c>
      <c r="J71" s="81">
        <v>0</v>
      </c>
      <c r="K71" s="81">
        <v>0</v>
      </c>
      <c r="L71" s="81">
        <v>0</v>
      </c>
      <c r="M71" s="81">
        <v>0</v>
      </c>
      <c r="N71" s="81">
        <v>0</v>
      </c>
      <c r="O71" s="81">
        <v>0</v>
      </c>
      <c r="P71" s="100">
        <f t="shared" si="0"/>
        <v>0</v>
      </c>
    </row>
    <row r="72" spans="1:16" x14ac:dyDescent="0.2">
      <c r="A72" s="78"/>
      <c r="B72" s="80" t="s">
        <v>49</v>
      </c>
      <c r="C72" s="80" t="s">
        <v>738</v>
      </c>
      <c r="D72" s="81">
        <v>18170.131470999993</v>
      </c>
      <c r="E72" s="81">
        <v>18163.34713673489</v>
      </c>
      <c r="F72" s="81">
        <v>22038.357894000008</v>
      </c>
      <c r="G72" s="81">
        <v>18802.072255999996</v>
      </c>
      <c r="H72" s="81">
        <v>18675.619763000006</v>
      </c>
      <c r="I72" s="81">
        <v>15768.793247999996</v>
      </c>
      <c r="J72" s="81">
        <v>14678.336240000002</v>
      </c>
      <c r="K72" s="81">
        <v>14057.230224000008</v>
      </c>
      <c r="L72" s="81">
        <v>12752.231603</v>
      </c>
      <c r="M72" s="81">
        <v>14260.990033</v>
      </c>
      <c r="N72" s="81">
        <v>13938.843436999992</v>
      </c>
      <c r="O72" s="81">
        <v>17538.631350999993</v>
      </c>
      <c r="P72" s="100">
        <f t="shared" si="0"/>
        <v>198844.58465673489</v>
      </c>
    </row>
    <row r="73" spans="1:16" x14ac:dyDescent="0.2">
      <c r="A73" s="78"/>
      <c r="B73" s="80" t="s">
        <v>96</v>
      </c>
      <c r="C73" s="80" t="s">
        <v>738</v>
      </c>
      <c r="D73" s="81">
        <v>5947.375952999997</v>
      </c>
      <c r="E73" s="81">
        <v>5586.9482199999993</v>
      </c>
      <c r="F73" s="81">
        <v>5908.4037030000036</v>
      </c>
      <c r="G73" s="81">
        <v>5730.2462359999936</v>
      </c>
      <c r="H73" s="81">
        <v>5740.3187530000023</v>
      </c>
      <c r="I73" s="81">
        <v>5808.3069099999948</v>
      </c>
      <c r="J73" s="81">
        <v>6137.4458130000075</v>
      </c>
      <c r="K73" s="81">
        <v>6031.020749999997</v>
      </c>
      <c r="L73" s="81">
        <v>5672.7227519999988</v>
      </c>
      <c r="M73" s="81">
        <v>5692.1161349999966</v>
      </c>
      <c r="N73" s="81">
        <v>5899.6173939999981</v>
      </c>
      <c r="O73" s="81">
        <v>6005.0315309999996</v>
      </c>
      <c r="P73" s="100">
        <f t="shared" si="0"/>
        <v>70159.554149999996</v>
      </c>
    </row>
    <row r="74" spans="1:16" x14ac:dyDescent="0.2">
      <c r="A74" s="78"/>
      <c r="B74" s="80" t="s">
        <v>97</v>
      </c>
      <c r="C74" s="80" t="s">
        <v>738</v>
      </c>
      <c r="D74" s="81">
        <v>0</v>
      </c>
      <c r="E74" s="81">
        <v>0</v>
      </c>
      <c r="F74" s="81">
        <v>0</v>
      </c>
      <c r="G74" s="81">
        <v>0</v>
      </c>
      <c r="H74" s="81">
        <v>0</v>
      </c>
      <c r="I74" s="81">
        <v>0</v>
      </c>
      <c r="J74" s="81">
        <v>0</v>
      </c>
      <c r="K74" s="81">
        <v>0</v>
      </c>
      <c r="L74" s="81">
        <v>0</v>
      </c>
      <c r="M74" s="81">
        <v>0</v>
      </c>
      <c r="N74" s="81">
        <v>0</v>
      </c>
      <c r="O74" s="81">
        <v>0</v>
      </c>
      <c r="P74" s="100">
        <f t="shared" ref="P74:P137" si="1">SUM(D74:O74)</f>
        <v>0</v>
      </c>
    </row>
    <row r="75" spans="1:16" x14ac:dyDescent="0.2">
      <c r="A75" s="78"/>
      <c r="B75" s="80" t="s">
        <v>98</v>
      </c>
      <c r="C75" s="80" t="s">
        <v>738</v>
      </c>
      <c r="D75" s="81">
        <v>8.2257859999999994</v>
      </c>
      <c r="E75" s="81">
        <v>33.439297999999987</v>
      </c>
      <c r="F75" s="81">
        <v>299.96219400000001</v>
      </c>
      <c r="G75" s="81">
        <v>19.288671000000001</v>
      </c>
      <c r="H75" s="81">
        <v>0.29679499999999998</v>
      </c>
      <c r="I75" s="81">
        <v>140.38984500000001</v>
      </c>
      <c r="J75" s="81">
        <v>73.756588000000008</v>
      </c>
      <c r="K75" s="81">
        <v>153.64326500000004</v>
      </c>
      <c r="L75" s="81">
        <v>6.7535729999999994</v>
      </c>
      <c r="M75" s="81">
        <v>189.63264900000001</v>
      </c>
      <c r="N75" s="81">
        <v>684.15400999999963</v>
      </c>
      <c r="O75" s="81">
        <v>52.675924000000002</v>
      </c>
      <c r="P75" s="100">
        <f t="shared" si="1"/>
        <v>1662.2185979999995</v>
      </c>
    </row>
    <row r="76" spans="1:16" x14ac:dyDescent="0.2">
      <c r="A76" s="78"/>
      <c r="B76" s="80" t="s">
        <v>101</v>
      </c>
      <c r="C76" s="80" t="s">
        <v>738</v>
      </c>
      <c r="D76" s="81">
        <v>0</v>
      </c>
      <c r="E76" s="81">
        <v>0</v>
      </c>
      <c r="F76" s="81">
        <v>0</v>
      </c>
      <c r="G76" s="81">
        <v>0</v>
      </c>
      <c r="H76" s="81">
        <v>0</v>
      </c>
      <c r="I76" s="81">
        <v>0</v>
      </c>
      <c r="J76" s="81">
        <v>0</v>
      </c>
      <c r="K76" s="81">
        <v>0</v>
      </c>
      <c r="L76" s="81">
        <v>0</v>
      </c>
      <c r="M76" s="81">
        <v>0</v>
      </c>
      <c r="N76" s="81">
        <v>0</v>
      </c>
      <c r="O76" s="81">
        <v>0</v>
      </c>
      <c r="P76" s="100">
        <f t="shared" si="1"/>
        <v>0</v>
      </c>
    </row>
    <row r="77" spans="1:16" x14ac:dyDescent="0.2">
      <c r="A77" s="78"/>
      <c r="B77" s="80" t="s">
        <v>100</v>
      </c>
      <c r="C77" s="80" t="s">
        <v>738</v>
      </c>
      <c r="D77" s="81">
        <v>1785.3778040000004</v>
      </c>
      <c r="E77" s="81">
        <v>1537.5341889999997</v>
      </c>
      <c r="F77" s="81">
        <v>1899.5749000000005</v>
      </c>
      <c r="G77" s="81">
        <v>1825.8797200000008</v>
      </c>
      <c r="H77" s="81">
        <v>1945.0921679999994</v>
      </c>
      <c r="I77" s="81">
        <v>1870.5704419999995</v>
      </c>
      <c r="J77" s="81">
        <v>2010.9352779999995</v>
      </c>
      <c r="K77" s="81">
        <v>2112.4305330000007</v>
      </c>
      <c r="L77" s="81">
        <v>1918.0592890000005</v>
      </c>
      <c r="M77" s="81">
        <v>2044.5365780000004</v>
      </c>
      <c r="N77" s="81">
        <v>1888.7720719999995</v>
      </c>
      <c r="O77" s="81">
        <v>2042.0822350000005</v>
      </c>
      <c r="P77" s="100">
        <f t="shared" si="1"/>
        <v>22880.845208000002</v>
      </c>
    </row>
    <row r="78" spans="1:16" x14ac:dyDescent="0.2">
      <c r="A78" s="78"/>
      <c r="B78" s="80" t="s">
        <v>59</v>
      </c>
      <c r="C78" s="80" t="s">
        <v>738</v>
      </c>
      <c r="D78" s="81">
        <v>4199.0264969999989</v>
      </c>
      <c r="E78" s="81">
        <v>4444.422934000002</v>
      </c>
      <c r="F78" s="81">
        <v>4871.5696980000002</v>
      </c>
      <c r="G78" s="81">
        <v>5018.415835000008</v>
      </c>
      <c r="H78" s="81">
        <v>4407.4154009999957</v>
      </c>
      <c r="I78" s="81">
        <v>3823.3174670000012</v>
      </c>
      <c r="J78" s="81">
        <v>3786.6478950000051</v>
      </c>
      <c r="K78" s="81">
        <v>4281.811493000002</v>
      </c>
      <c r="L78" s="81">
        <v>3861.2684090000007</v>
      </c>
      <c r="M78" s="81">
        <v>4101.4275550000057</v>
      </c>
      <c r="N78" s="81">
        <v>5277.9442419999987</v>
      </c>
      <c r="O78" s="81">
        <v>4397.6771500000004</v>
      </c>
      <c r="P78" s="100">
        <f t="shared" si="1"/>
        <v>52470.944576000024</v>
      </c>
    </row>
    <row r="79" spans="1:16" x14ac:dyDescent="0.2">
      <c r="A79" s="78"/>
      <c r="B79" s="80" t="s">
        <v>99</v>
      </c>
      <c r="C79" s="80" t="s">
        <v>738</v>
      </c>
      <c r="D79" s="81">
        <v>0</v>
      </c>
      <c r="E79" s="81">
        <v>0</v>
      </c>
      <c r="F79" s="81">
        <v>0</v>
      </c>
      <c r="G79" s="81">
        <v>0</v>
      </c>
      <c r="H79" s="81">
        <v>0</v>
      </c>
      <c r="I79" s="81">
        <v>0</v>
      </c>
      <c r="J79" s="81">
        <v>0</v>
      </c>
      <c r="K79" s="81">
        <v>0</v>
      </c>
      <c r="L79" s="81">
        <v>0</v>
      </c>
      <c r="M79" s="81">
        <v>0</v>
      </c>
      <c r="N79" s="81">
        <v>0</v>
      </c>
      <c r="O79" s="81">
        <v>0</v>
      </c>
      <c r="P79" s="100">
        <f t="shared" si="1"/>
        <v>0</v>
      </c>
    </row>
    <row r="80" spans="1:16" x14ac:dyDescent="0.2">
      <c r="A80" s="78"/>
      <c r="B80" s="80" t="s">
        <v>680</v>
      </c>
      <c r="C80" s="80" t="s">
        <v>738</v>
      </c>
      <c r="D80" s="81">
        <v>0</v>
      </c>
      <c r="E80" s="81">
        <v>0</v>
      </c>
      <c r="F80" s="81">
        <v>0</v>
      </c>
      <c r="G80" s="81">
        <v>0</v>
      </c>
      <c r="H80" s="81">
        <v>0</v>
      </c>
      <c r="I80" s="81">
        <v>0</v>
      </c>
      <c r="J80" s="81">
        <v>0</v>
      </c>
      <c r="K80" s="81">
        <v>0</v>
      </c>
      <c r="L80" s="81">
        <v>0</v>
      </c>
      <c r="M80" s="81">
        <v>0</v>
      </c>
      <c r="N80" s="81">
        <v>0</v>
      </c>
      <c r="O80" s="81">
        <v>0</v>
      </c>
      <c r="P80" s="100">
        <f t="shared" si="1"/>
        <v>0</v>
      </c>
    </row>
    <row r="81" spans="1:16" x14ac:dyDescent="0.2">
      <c r="A81" s="78"/>
      <c r="B81" s="80" t="s">
        <v>104</v>
      </c>
      <c r="C81" s="80" t="s">
        <v>738</v>
      </c>
      <c r="D81" s="81">
        <v>0</v>
      </c>
      <c r="E81" s="81">
        <v>0</v>
      </c>
      <c r="F81" s="81">
        <v>0</v>
      </c>
      <c r="G81" s="81">
        <v>0</v>
      </c>
      <c r="H81" s="81">
        <v>0</v>
      </c>
      <c r="I81" s="81">
        <v>0</v>
      </c>
      <c r="J81" s="81">
        <v>0</v>
      </c>
      <c r="K81" s="81">
        <v>0</v>
      </c>
      <c r="L81" s="81">
        <v>0</v>
      </c>
      <c r="M81" s="81">
        <v>0</v>
      </c>
      <c r="N81" s="81">
        <v>0</v>
      </c>
      <c r="O81" s="81">
        <v>0</v>
      </c>
      <c r="P81" s="100">
        <f t="shared" si="1"/>
        <v>0</v>
      </c>
    </row>
    <row r="82" spans="1:16" x14ac:dyDescent="0.2">
      <c r="A82" s="78"/>
      <c r="B82" s="80" t="s">
        <v>105</v>
      </c>
      <c r="C82" s="80" t="s">
        <v>738</v>
      </c>
      <c r="D82" s="81">
        <v>0</v>
      </c>
      <c r="E82" s="81">
        <v>0</v>
      </c>
      <c r="F82" s="81">
        <v>0</v>
      </c>
      <c r="G82" s="81">
        <v>0</v>
      </c>
      <c r="H82" s="81">
        <v>0</v>
      </c>
      <c r="I82" s="81">
        <v>0</v>
      </c>
      <c r="J82" s="81">
        <v>0</v>
      </c>
      <c r="K82" s="81">
        <v>0</v>
      </c>
      <c r="L82" s="81">
        <v>0</v>
      </c>
      <c r="M82" s="81">
        <v>0</v>
      </c>
      <c r="N82" s="81">
        <v>0</v>
      </c>
      <c r="O82" s="81">
        <v>0</v>
      </c>
      <c r="P82" s="100">
        <f t="shared" si="1"/>
        <v>0</v>
      </c>
    </row>
    <row r="83" spans="1:16" x14ac:dyDescent="0.2">
      <c r="A83" s="78"/>
      <c r="B83" s="80" t="s">
        <v>107</v>
      </c>
      <c r="C83" s="80" t="s">
        <v>738</v>
      </c>
      <c r="D83" s="81">
        <v>0</v>
      </c>
      <c r="E83" s="81">
        <v>0</v>
      </c>
      <c r="F83" s="81">
        <v>0</v>
      </c>
      <c r="G83" s="81">
        <v>0</v>
      </c>
      <c r="H83" s="81">
        <v>0</v>
      </c>
      <c r="I83" s="81">
        <v>0</v>
      </c>
      <c r="J83" s="81">
        <v>0</v>
      </c>
      <c r="K83" s="81">
        <v>0</v>
      </c>
      <c r="L83" s="81">
        <v>0</v>
      </c>
      <c r="M83" s="81">
        <v>0</v>
      </c>
      <c r="N83" s="81">
        <v>0</v>
      </c>
      <c r="O83" s="81">
        <v>0</v>
      </c>
      <c r="P83" s="100">
        <f t="shared" si="1"/>
        <v>0</v>
      </c>
    </row>
    <row r="84" spans="1:16" x14ac:dyDescent="0.2">
      <c r="A84" s="78"/>
      <c r="B84" s="80" t="s">
        <v>108</v>
      </c>
      <c r="C84" s="80" t="s">
        <v>738</v>
      </c>
      <c r="D84" s="81">
        <v>1180.20975</v>
      </c>
      <c r="E84" s="81">
        <v>1074.1065000000001</v>
      </c>
      <c r="F84" s="81">
        <v>1270.0650000000001</v>
      </c>
      <c r="G84" s="81">
        <v>0</v>
      </c>
      <c r="H84" s="81">
        <v>0</v>
      </c>
      <c r="I84" s="81">
        <v>0</v>
      </c>
      <c r="J84" s="81">
        <v>0</v>
      </c>
      <c r="K84" s="81">
        <v>0</v>
      </c>
      <c r="L84" s="81">
        <v>0</v>
      </c>
      <c r="M84" s="81">
        <v>306.08699999999999</v>
      </c>
      <c r="N84" s="81">
        <v>275.48899999999998</v>
      </c>
      <c r="O84" s="81">
        <v>278.75</v>
      </c>
      <c r="P84" s="100">
        <f t="shared" si="1"/>
        <v>4384.7072499999995</v>
      </c>
    </row>
    <row r="85" spans="1:16" x14ac:dyDescent="0.2">
      <c r="A85" s="78"/>
      <c r="B85" s="80" t="s">
        <v>109</v>
      </c>
      <c r="C85" s="80" t="s">
        <v>738</v>
      </c>
      <c r="D85" s="81">
        <v>0</v>
      </c>
      <c r="E85" s="81">
        <v>0</v>
      </c>
      <c r="F85" s="81">
        <v>0</v>
      </c>
      <c r="G85" s="81">
        <v>0</v>
      </c>
      <c r="H85" s="81">
        <v>0</v>
      </c>
      <c r="I85" s="81">
        <v>0</v>
      </c>
      <c r="J85" s="81">
        <v>0</v>
      </c>
      <c r="K85" s="81">
        <v>0</v>
      </c>
      <c r="L85" s="81">
        <v>0</v>
      </c>
      <c r="M85" s="81">
        <v>0</v>
      </c>
      <c r="N85" s="81">
        <v>0</v>
      </c>
      <c r="O85" s="81">
        <v>0</v>
      </c>
      <c r="P85" s="100">
        <f t="shared" si="1"/>
        <v>0</v>
      </c>
    </row>
    <row r="86" spans="1:16" x14ac:dyDescent="0.2">
      <c r="A86" s="78"/>
      <c r="B86" s="80" t="s">
        <v>110</v>
      </c>
      <c r="C86" s="80" t="s">
        <v>738</v>
      </c>
      <c r="D86" s="81">
        <v>729.60050000000024</v>
      </c>
      <c r="E86" s="81">
        <v>678.81569999999977</v>
      </c>
      <c r="F86" s="81">
        <v>769.01649999999995</v>
      </c>
      <c r="G86" s="81">
        <v>549.05235000000039</v>
      </c>
      <c r="H86" s="81">
        <v>426.06980000000004</v>
      </c>
      <c r="I86" s="81">
        <v>522.52615000000003</v>
      </c>
      <c r="J86" s="81">
        <v>552.03040000000033</v>
      </c>
      <c r="K86" s="81">
        <v>572.61214999999959</v>
      </c>
      <c r="L86" s="81">
        <v>0</v>
      </c>
      <c r="M86" s="81">
        <v>0</v>
      </c>
      <c r="N86" s="81">
        <v>0</v>
      </c>
      <c r="O86" s="81">
        <v>0</v>
      </c>
      <c r="P86" s="100">
        <f t="shared" si="1"/>
        <v>4799.7235500000015</v>
      </c>
    </row>
    <row r="87" spans="1:16" x14ac:dyDescent="0.2">
      <c r="A87" s="78"/>
      <c r="B87" s="80" t="s">
        <v>113</v>
      </c>
      <c r="C87" s="80" t="s">
        <v>738</v>
      </c>
      <c r="D87" s="81">
        <v>0</v>
      </c>
      <c r="E87" s="81">
        <v>0</v>
      </c>
      <c r="F87" s="81">
        <v>0</v>
      </c>
      <c r="G87" s="81">
        <v>0</v>
      </c>
      <c r="H87" s="81">
        <v>0</v>
      </c>
      <c r="I87" s="81">
        <v>0</v>
      </c>
      <c r="J87" s="81">
        <v>0</v>
      </c>
      <c r="K87" s="81">
        <v>0</v>
      </c>
      <c r="L87" s="81">
        <v>0</v>
      </c>
      <c r="M87" s="81">
        <v>0</v>
      </c>
      <c r="N87" s="81">
        <v>0</v>
      </c>
      <c r="O87" s="81">
        <v>0</v>
      </c>
      <c r="P87" s="100">
        <f t="shared" si="1"/>
        <v>0</v>
      </c>
    </row>
    <row r="88" spans="1:16" x14ac:dyDescent="0.2">
      <c r="A88" s="78"/>
      <c r="B88" s="80" t="s">
        <v>114</v>
      </c>
      <c r="C88" s="80" t="s">
        <v>738</v>
      </c>
      <c r="D88" s="81">
        <v>0</v>
      </c>
      <c r="E88" s="81">
        <v>0</v>
      </c>
      <c r="F88" s="81">
        <v>0</v>
      </c>
      <c r="G88" s="81">
        <v>0</v>
      </c>
      <c r="H88" s="81">
        <v>0</v>
      </c>
      <c r="I88" s="81">
        <v>0</v>
      </c>
      <c r="J88" s="81">
        <v>0</v>
      </c>
      <c r="K88" s="81">
        <v>0</v>
      </c>
      <c r="L88" s="81">
        <v>0</v>
      </c>
      <c r="M88" s="81">
        <v>0</v>
      </c>
      <c r="N88" s="81">
        <v>0</v>
      </c>
      <c r="O88" s="81">
        <v>0</v>
      </c>
      <c r="P88" s="100">
        <f t="shared" si="1"/>
        <v>0</v>
      </c>
    </row>
    <row r="89" spans="1:16" x14ac:dyDescent="0.2">
      <c r="A89" s="78"/>
      <c r="B89" s="80" t="s">
        <v>118</v>
      </c>
      <c r="C89" s="80" t="s">
        <v>738</v>
      </c>
      <c r="D89" s="81">
        <v>0</v>
      </c>
      <c r="E89" s="81">
        <v>0</v>
      </c>
      <c r="F89" s="81">
        <v>0</v>
      </c>
      <c r="G89" s="81">
        <v>0</v>
      </c>
      <c r="H89" s="81">
        <v>0</v>
      </c>
      <c r="I89" s="81">
        <v>0</v>
      </c>
      <c r="J89" s="81">
        <v>0</v>
      </c>
      <c r="K89" s="81">
        <v>0</v>
      </c>
      <c r="L89" s="81">
        <v>0</v>
      </c>
      <c r="M89" s="81">
        <v>0</v>
      </c>
      <c r="N89" s="81">
        <v>0</v>
      </c>
      <c r="O89" s="81">
        <v>0</v>
      </c>
      <c r="P89" s="100">
        <f t="shared" si="1"/>
        <v>0</v>
      </c>
    </row>
    <row r="90" spans="1:16" x14ac:dyDescent="0.2">
      <c r="A90" s="78"/>
      <c r="B90" s="80" t="s">
        <v>119</v>
      </c>
      <c r="C90" s="80" t="s">
        <v>738</v>
      </c>
      <c r="D90" s="81">
        <v>0</v>
      </c>
      <c r="E90" s="81">
        <v>0</v>
      </c>
      <c r="F90" s="81">
        <v>0</v>
      </c>
      <c r="G90" s="81">
        <v>0</v>
      </c>
      <c r="H90" s="81">
        <v>0</v>
      </c>
      <c r="I90" s="81">
        <v>0</v>
      </c>
      <c r="J90" s="81">
        <v>0</v>
      </c>
      <c r="K90" s="81">
        <v>0</v>
      </c>
      <c r="L90" s="81">
        <v>0</v>
      </c>
      <c r="M90" s="81">
        <v>0</v>
      </c>
      <c r="N90" s="81">
        <v>0</v>
      </c>
      <c r="O90" s="81">
        <v>0</v>
      </c>
      <c r="P90" s="100">
        <f t="shared" si="1"/>
        <v>0</v>
      </c>
    </row>
    <row r="91" spans="1:16" x14ac:dyDescent="0.2">
      <c r="A91" s="78"/>
      <c r="B91" s="80" t="s">
        <v>180</v>
      </c>
      <c r="C91" s="80" t="s">
        <v>738</v>
      </c>
      <c r="D91" s="81">
        <v>0</v>
      </c>
      <c r="E91" s="81">
        <v>0</v>
      </c>
      <c r="F91" s="81">
        <v>0</v>
      </c>
      <c r="G91" s="81">
        <v>0</v>
      </c>
      <c r="H91" s="81">
        <v>0</v>
      </c>
      <c r="I91" s="81">
        <v>0</v>
      </c>
      <c r="J91" s="81">
        <v>0</v>
      </c>
      <c r="K91" s="81">
        <v>0</v>
      </c>
      <c r="L91" s="81">
        <v>0</v>
      </c>
      <c r="M91" s="81">
        <v>0</v>
      </c>
      <c r="N91" s="81">
        <v>0</v>
      </c>
      <c r="O91" s="81">
        <v>0</v>
      </c>
      <c r="P91" s="100">
        <f t="shared" si="1"/>
        <v>0</v>
      </c>
    </row>
    <row r="92" spans="1:16" x14ac:dyDescent="0.2">
      <c r="A92" s="79"/>
      <c r="B92" s="80" t="s">
        <v>121</v>
      </c>
      <c r="C92" s="80" t="s">
        <v>738</v>
      </c>
      <c r="D92" s="81">
        <v>0</v>
      </c>
      <c r="E92" s="81">
        <v>0</v>
      </c>
      <c r="F92" s="81">
        <v>0</v>
      </c>
      <c r="G92" s="81">
        <v>0</v>
      </c>
      <c r="H92" s="81">
        <v>0</v>
      </c>
      <c r="I92" s="81">
        <v>0</v>
      </c>
      <c r="J92" s="81">
        <v>0</v>
      </c>
      <c r="K92" s="81">
        <v>0</v>
      </c>
      <c r="L92" s="81">
        <v>0</v>
      </c>
      <c r="M92" s="81">
        <v>0</v>
      </c>
      <c r="N92" s="81">
        <v>0</v>
      </c>
      <c r="O92" s="81">
        <v>0</v>
      </c>
      <c r="P92" s="100">
        <f t="shared" si="1"/>
        <v>0</v>
      </c>
    </row>
    <row r="93" spans="1:16" x14ac:dyDescent="0.2">
      <c r="A93" s="78"/>
      <c r="B93" s="80" t="s">
        <v>132</v>
      </c>
      <c r="C93" s="80" t="s">
        <v>738</v>
      </c>
      <c r="D93" s="81">
        <v>0</v>
      </c>
      <c r="E93" s="81">
        <v>0</v>
      </c>
      <c r="F93" s="81">
        <v>0</v>
      </c>
      <c r="G93" s="81">
        <v>0</v>
      </c>
      <c r="H93" s="81">
        <v>0</v>
      </c>
      <c r="I93" s="81">
        <v>0</v>
      </c>
      <c r="J93" s="81">
        <v>0</v>
      </c>
      <c r="K93" s="81">
        <v>0</v>
      </c>
      <c r="L93" s="81">
        <v>0</v>
      </c>
      <c r="M93" s="81">
        <v>0</v>
      </c>
      <c r="N93" s="81">
        <v>0</v>
      </c>
      <c r="O93" s="81">
        <v>0</v>
      </c>
      <c r="P93" s="100">
        <f t="shared" si="1"/>
        <v>0</v>
      </c>
    </row>
    <row r="94" spans="1:16" x14ac:dyDescent="0.2">
      <c r="A94" s="78"/>
      <c r="B94" s="80" t="s">
        <v>125</v>
      </c>
      <c r="C94" s="80" t="s">
        <v>738</v>
      </c>
      <c r="D94" s="81">
        <v>0</v>
      </c>
      <c r="E94" s="81">
        <v>0</v>
      </c>
      <c r="F94" s="81">
        <v>0</v>
      </c>
      <c r="G94" s="81">
        <v>0</v>
      </c>
      <c r="H94" s="81">
        <v>0</v>
      </c>
      <c r="I94" s="81">
        <v>0</v>
      </c>
      <c r="J94" s="81">
        <v>0</v>
      </c>
      <c r="K94" s="81">
        <v>0</v>
      </c>
      <c r="L94" s="81">
        <v>0</v>
      </c>
      <c r="M94" s="81">
        <v>0</v>
      </c>
      <c r="N94" s="81">
        <v>0</v>
      </c>
      <c r="O94" s="81">
        <v>0</v>
      </c>
      <c r="P94" s="100">
        <f t="shared" si="1"/>
        <v>0</v>
      </c>
    </row>
    <row r="95" spans="1:16" x14ac:dyDescent="0.2">
      <c r="A95" s="78"/>
      <c r="B95" s="80" t="s">
        <v>124</v>
      </c>
      <c r="C95" s="80" t="s">
        <v>738</v>
      </c>
      <c r="D95" s="81">
        <v>0</v>
      </c>
      <c r="E95" s="81">
        <v>0</v>
      </c>
      <c r="F95" s="81">
        <v>0</v>
      </c>
      <c r="G95" s="81">
        <v>0</v>
      </c>
      <c r="H95" s="81">
        <v>0</v>
      </c>
      <c r="I95" s="81">
        <v>0</v>
      </c>
      <c r="J95" s="81">
        <v>0</v>
      </c>
      <c r="K95" s="81">
        <v>0</v>
      </c>
      <c r="L95" s="81">
        <v>0</v>
      </c>
      <c r="M95" s="81">
        <v>0</v>
      </c>
      <c r="N95" s="81">
        <v>0</v>
      </c>
      <c r="O95" s="81">
        <v>0</v>
      </c>
      <c r="P95" s="100">
        <f t="shared" si="1"/>
        <v>0</v>
      </c>
    </row>
    <row r="96" spans="1:16" x14ac:dyDescent="0.2">
      <c r="A96" s="78"/>
      <c r="B96" s="80" t="s">
        <v>123</v>
      </c>
      <c r="C96" s="80" t="s">
        <v>738</v>
      </c>
      <c r="D96" s="81">
        <v>0</v>
      </c>
      <c r="E96" s="81">
        <v>0</v>
      </c>
      <c r="F96" s="81">
        <v>0</v>
      </c>
      <c r="G96" s="81">
        <v>0</v>
      </c>
      <c r="H96" s="81">
        <v>0</v>
      </c>
      <c r="I96" s="81">
        <v>0</v>
      </c>
      <c r="J96" s="81">
        <v>0</v>
      </c>
      <c r="K96" s="81">
        <v>0</v>
      </c>
      <c r="L96" s="81">
        <v>0</v>
      </c>
      <c r="M96" s="81">
        <v>0</v>
      </c>
      <c r="N96" s="81">
        <v>0</v>
      </c>
      <c r="O96" s="81">
        <v>0</v>
      </c>
      <c r="P96" s="100">
        <f t="shared" si="1"/>
        <v>0</v>
      </c>
    </row>
    <row r="97" spans="1:16" x14ac:dyDescent="0.2">
      <c r="A97" s="78"/>
      <c r="B97" s="80" t="s">
        <v>126</v>
      </c>
      <c r="C97" s="80" t="s">
        <v>738</v>
      </c>
      <c r="D97" s="81">
        <v>0</v>
      </c>
      <c r="E97" s="81">
        <v>0</v>
      </c>
      <c r="F97" s="81">
        <v>0</v>
      </c>
      <c r="G97" s="81">
        <v>0</v>
      </c>
      <c r="H97" s="81">
        <v>0</v>
      </c>
      <c r="I97" s="81">
        <v>0</v>
      </c>
      <c r="J97" s="81">
        <v>0</v>
      </c>
      <c r="K97" s="81">
        <v>0</v>
      </c>
      <c r="L97" s="81">
        <v>0</v>
      </c>
      <c r="M97" s="81">
        <v>0</v>
      </c>
      <c r="N97" s="81">
        <v>0</v>
      </c>
      <c r="O97" s="81">
        <v>0</v>
      </c>
      <c r="P97" s="100">
        <f t="shared" si="1"/>
        <v>0</v>
      </c>
    </row>
    <row r="98" spans="1:16" x14ac:dyDescent="0.2">
      <c r="A98" s="78"/>
      <c r="B98" s="80" t="s">
        <v>127</v>
      </c>
      <c r="C98" s="80" t="s">
        <v>738</v>
      </c>
      <c r="D98" s="81">
        <v>0</v>
      </c>
      <c r="E98" s="81">
        <v>0</v>
      </c>
      <c r="F98" s="81">
        <v>0</v>
      </c>
      <c r="G98" s="81">
        <v>0</v>
      </c>
      <c r="H98" s="81">
        <v>0</v>
      </c>
      <c r="I98" s="81">
        <v>0</v>
      </c>
      <c r="J98" s="81">
        <v>0</v>
      </c>
      <c r="K98" s="81">
        <v>0</v>
      </c>
      <c r="L98" s="81">
        <v>0</v>
      </c>
      <c r="M98" s="81">
        <v>0</v>
      </c>
      <c r="N98" s="81">
        <v>0</v>
      </c>
      <c r="O98" s="81">
        <v>0</v>
      </c>
      <c r="P98" s="100">
        <f t="shared" si="1"/>
        <v>0</v>
      </c>
    </row>
    <row r="99" spans="1:16" x14ac:dyDescent="0.2">
      <c r="A99" s="78"/>
      <c r="B99" s="80" t="s">
        <v>115</v>
      </c>
      <c r="C99" s="80" t="s">
        <v>738</v>
      </c>
      <c r="D99" s="81">
        <v>0</v>
      </c>
      <c r="E99" s="81">
        <v>0</v>
      </c>
      <c r="F99" s="81">
        <v>0</v>
      </c>
      <c r="G99" s="81">
        <v>0</v>
      </c>
      <c r="H99" s="81">
        <v>0</v>
      </c>
      <c r="I99" s="81">
        <v>0</v>
      </c>
      <c r="J99" s="81">
        <v>0</v>
      </c>
      <c r="K99" s="81">
        <v>0</v>
      </c>
      <c r="L99" s="81">
        <v>0</v>
      </c>
      <c r="M99" s="81">
        <v>0</v>
      </c>
      <c r="N99" s="81">
        <v>0</v>
      </c>
      <c r="O99" s="81">
        <v>0</v>
      </c>
      <c r="P99" s="100">
        <f t="shared" si="1"/>
        <v>0</v>
      </c>
    </row>
    <row r="100" spans="1:16" x14ac:dyDescent="0.2">
      <c r="A100" s="78"/>
      <c r="B100" s="80" t="s">
        <v>112</v>
      </c>
      <c r="C100" s="80" t="s">
        <v>738</v>
      </c>
      <c r="D100" s="81">
        <v>0</v>
      </c>
      <c r="E100" s="81">
        <v>0</v>
      </c>
      <c r="F100" s="81">
        <v>0</v>
      </c>
      <c r="G100" s="81">
        <v>0</v>
      </c>
      <c r="H100" s="81">
        <v>0</v>
      </c>
      <c r="I100" s="81">
        <v>0</v>
      </c>
      <c r="J100" s="81">
        <v>0</v>
      </c>
      <c r="K100" s="81">
        <v>0</v>
      </c>
      <c r="L100" s="81">
        <v>0</v>
      </c>
      <c r="M100" s="81">
        <v>0</v>
      </c>
      <c r="N100" s="81">
        <v>0</v>
      </c>
      <c r="O100" s="81">
        <v>0</v>
      </c>
      <c r="P100" s="100">
        <f t="shared" si="1"/>
        <v>0</v>
      </c>
    </row>
    <row r="101" spans="1:16" x14ac:dyDescent="0.2">
      <c r="A101" s="78"/>
      <c r="B101" s="80" t="s">
        <v>148</v>
      </c>
      <c r="C101" s="80" t="s">
        <v>738</v>
      </c>
      <c r="D101" s="81">
        <v>0</v>
      </c>
      <c r="E101" s="81">
        <v>0</v>
      </c>
      <c r="F101" s="81">
        <v>0</v>
      </c>
      <c r="G101" s="81">
        <v>0</v>
      </c>
      <c r="H101" s="81">
        <v>0</v>
      </c>
      <c r="I101" s="81">
        <v>0</v>
      </c>
      <c r="J101" s="81">
        <v>0</v>
      </c>
      <c r="K101" s="81">
        <v>0</v>
      </c>
      <c r="L101" s="81">
        <v>0</v>
      </c>
      <c r="M101" s="81">
        <v>0</v>
      </c>
      <c r="N101" s="81">
        <v>0</v>
      </c>
      <c r="O101" s="81">
        <v>0</v>
      </c>
      <c r="P101" s="100">
        <f t="shared" si="1"/>
        <v>0</v>
      </c>
    </row>
    <row r="102" spans="1:16" x14ac:dyDescent="0.2">
      <c r="A102" s="78"/>
      <c r="B102" s="80" t="s">
        <v>150</v>
      </c>
      <c r="C102" s="80" t="s">
        <v>738</v>
      </c>
      <c r="D102" s="81">
        <v>0</v>
      </c>
      <c r="E102" s="81">
        <v>0</v>
      </c>
      <c r="F102" s="81">
        <v>0</v>
      </c>
      <c r="G102" s="81">
        <v>0</v>
      </c>
      <c r="H102" s="81">
        <v>0</v>
      </c>
      <c r="I102" s="81">
        <v>0</v>
      </c>
      <c r="J102" s="81">
        <v>0</v>
      </c>
      <c r="K102" s="81">
        <v>0</v>
      </c>
      <c r="L102" s="81">
        <v>421.06124999999975</v>
      </c>
      <c r="M102" s="81">
        <v>800.33965000000057</v>
      </c>
      <c r="N102" s="81">
        <v>790.37734999999952</v>
      </c>
      <c r="O102" s="81">
        <v>744.84969999999907</v>
      </c>
      <c r="P102" s="100">
        <f t="shared" si="1"/>
        <v>2756.6279499999991</v>
      </c>
    </row>
    <row r="103" spans="1:16" x14ac:dyDescent="0.2">
      <c r="A103" s="78"/>
      <c r="B103" s="80" t="s">
        <v>152</v>
      </c>
      <c r="C103" s="80" t="s">
        <v>738</v>
      </c>
      <c r="D103" s="81">
        <v>0</v>
      </c>
      <c r="E103" s="81">
        <v>0</v>
      </c>
      <c r="F103" s="81">
        <v>0</v>
      </c>
      <c r="G103" s="81">
        <v>0</v>
      </c>
      <c r="H103" s="81">
        <v>0</v>
      </c>
      <c r="I103" s="81">
        <v>0</v>
      </c>
      <c r="J103" s="81">
        <v>0</v>
      </c>
      <c r="K103" s="81">
        <v>0</v>
      </c>
      <c r="L103" s="81">
        <v>0</v>
      </c>
      <c r="M103" s="81">
        <v>0</v>
      </c>
      <c r="N103" s="81">
        <v>0</v>
      </c>
      <c r="O103" s="81">
        <v>0</v>
      </c>
      <c r="P103" s="100">
        <f t="shared" si="1"/>
        <v>0</v>
      </c>
    </row>
    <row r="104" spans="1:16" x14ac:dyDescent="0.2">
      <c r="A104" s="78"/>
      <c r="B104" s="80" t="s">
        <v>151</v>
      </c>
      <c r="C104" s="80" t="s">
        <v>738</v>
      </c>
      <c r="D104" s="81">
        <v>0</v>
      </c>
      <c r="E104" s="81">
        <v>0</v>
      </c>
      <c r="F104" s="81">
        <v>0</v>
      </c>
      <c r="G104" s="81">
        <v>0</v>
      </c>
      <c r="H104" s="81">
        <v>0</v>
      </c>
      <c r="I104" s="81">
        <v>0</v>
      </c>
      <c r="J104" s="81">
        <v>0</v>
      </c>
      <c r="K104" s="81">
        <v>0</v>
      </c>
      <c r="L104" s="81">
        <v>0</v>
      </c>
      <c r="M104" s="81">
        <v>0</v>
      </c>
      <c r="N104" s="81">
        <v>0</v>
      </c>
      <c r="O104" s="81">
        <v>0</v>
      </c>
      <c r="P104" s="100">
        <f t="shared" si="1"/>
        <v>0</v>
      </c>
    </row>
    <row r="105" spans="1:16" x14ac:dyDescent="0.2">
      <c r="A105" s="78"/>
      <c r="B105" s="80" t="s">
        <v>149</v>
      </c>
      <c r="C105" s="80" t="s">
        <v>738</v>
      </c>
      <c r="D105" s="81">
        <v>0</v>
      </c>
      <c r="E105" s="81">
        <v>0</v>
      </c>
      <c r="F105" s="81">
        <v>0</v>
      </c>
      <c r="G105" s="81">
        <v>0</v>
      </c>
      <c r="H105" s="81">
        <v>0</v>
      </c>
      <c r="I105" s="81">
        <v>0</v>
      </c>
      <c r="J105" s="81">
        <v>0</v>
      </c>
      <c r="K105" s="81">
        <v>0</v>
      </c>
      <c r="L105" s="81">
        <v>0</v>
      </c>
      <c r="M105" s="81">
        <v>0</v>
      </c>
      <c r="N105" s="81">
        <v>0</v>
      </c>
      <c r="O105" s="81">
        <v>0</v>
      </c>
      <c r="P105" s="100">
        <f t="shared" si="1"/>
        <v>0</v>
      </c>
    </row>
    <row r="106" spans="1:16" x14ac:dyDescent="0.2">
      <c r="A106" s="78"/>
      <c r="B106" s="80" t="s">
        <v>116</v>
      </c>
      <c r="C106" s="80" t="s">
        <v>738</v>
      </c>
      <c r="D106" s="81">
        <v>0</v>
      </c>
      <c r="E106" s="81">
        <v>0</v>
      </c>
      <c r="F106" s="81">
        <v>0</v>
      </c>
      <c r="G106" s="81">
        <v>0</v>
      </c>
      <c r="H106" s="81">
        <v>0</v>
      </c>
      <c r="I106" s="81">
        <v>0</v>
      </c>
      <c r="J106" s="81">
        <v>0</v>
      </c>
      <c r="K106" s="81">
        <v>0</v>
      </c>
      <c r="L106" s="81">
        <v>0</v>
      </c>
      <c r="M106" s="81">
        <v>0</v>
      </c>
      <c r="N106" s="81">
        <v>0</v>
      </c>
      <c r="O106" s="81">
        <v>0</v>
      </c>
      <c r="P106" s="100">
        <f t="shared" si="1"/>
        <v>0</v>
      </c>
    </row>
    <row r="107" spans="1:16" x14ac:dyDescent="0.2">
      <c r="A107" s="78"/>
      <c r="B107" s="80" t="s">
        <v>117</v>
      </c>
      <c r="C107" s="80" t="s">
        <v>738</v>
      </c>
      <c r="D107" s="81">
        <v>0</v>
      </c>
      <c r="E107" s="81">
        <v>0</v>
      </c>
      <c r="F107" s="81">
        <v>0</v>
      </c>
      <c r="G107" s="81">
        <v>0</v>
      </c>
      <c r="H107" s="81">
        <v>0</v>
      </c>
      <c r="I107" s="81">
        <v>0</v>
      </c>
      <c r="J107" s="81">
        <v>0</v>
      </c>
      <c r="K107" s="81">
        <v>0</v>
      </c>
      <c r="L107" s="81">
        <v>0</v>
      </c>
      <c r="M107" s="81">
        <v>0</v>
      </c>
      <c r="N107" s="81">
        <v>0</v>
      </c>
      <c r="O107" s="81">
        <v>0</v>
      </c>
      <c r="P107" s="100">
        <f t="shared" si="1"/>
        <v>0</v>
      </c>
    </row>
    <row r="108" spans="1:16" x14ac:dyDescent="0.2">
      <c r="A108" s="78"/>
      <c r="B108" s="80" t="s">
        <v>138</v>
      </c>
      <c r="C108" s="80" t="s">
        <v>738</v>
      </c>
      <c r="D108" s="81">
        <v>0</v>
      </c>
      <c r="E108" s="81">
        <v>0</v>
      </c>
      <c r="F108" s="81">
        <v>0</v>
      </c>
      <c r="G108" s="81">
        <v>0</v>
      </c>
      <c r="H108" s="81">
        <v>0</v>
      </c>
      <c r="I108" s="81">
        <v>0</v>
      </c>
      <c r="J108" s="81">
        <v>0</v>
      </c>
      <c r="K108" s="81">
        <v>0</v>
      </c>
      <c r="L108" s="81">
        <v>0</v>
      </c>
      <c r="M108" s="81">
        <v>0</v>
      </c>
      <c r="N108" s="81">
        <v>0</v>
      </c>
      <c r="O108" s="81">
        <v>0</v>
      </c>
      <c r="P108" s="100">
        <f t="shared" si="1"/>
        <v>0</v>
      </c>
    </row>
    <row r="109" spans="1:16" x14ac:dyDescent="0.2">
      <c r="A109" s="78"/>
      <c r="B109" s="80" t="s">
        <v>130</v>
      </c>
      <c r="C109" s="80" t="s">
        <v>738</v>
      </c>
      <c r="D109" s="81">
        <v>1048.5857400000004</v>
      </c>
      <c r="E109" s="81">
        <v>939.69641999999999</v>
      </c>
      <c r="F109" s="81">
        <v>1041.1439400000006</v>
      </c>
      <c r="G109" s="81">
        <v>928.92263999999955</v>
      </c>
      <c r="H109" s="81">
        <v>1022.3366520000005</v>
      </c>
      <c r="I109" s="81">
        <v>1034.8307999999997</v>
      </c>
      <c r="J109" s="81">
        <v>1032.4255200000005</v>
      </c>
      <c r="K109" s="81">
        <v>1017.3040800000006</v>
      </c>
      <c r="L109" s="81">
        <v>739.04202000000043</v>
      </c>
      <c r="M109" s="81">
        <v>1002.5590800000006</v>
      </c>
      <c r="N109" s="81">
        <v>984.26178000000039</v>
      </c>
      <c r="O109" s="81">
        <v>950.19636000000037</v>
      </c>
      <c r="P109" s="100">
        <f t="shared" si="1"/>
        <v>11741.305032000004</v>
      </c>
    </row>
    <row r="110" spans="1:16" x14ac:dyDescent="0.2">
      <c r="A110" s="78"/>
      <c r="B110" s="80" t="s">
        <v>139</v>
      </c>
      <c r="C110" s="80" t="s">
        <v>738</v>
      </c>
      <c r="D110" s="81">
        <v>6387.7274127372712</v>
      </c>
      <c r="E110" s="81">
        <v>6102.9279977254955</v>
      </c>
      <c r="F110" s="81">
        <v>6386.8358234889756</v>
      </c>
      <c r="G110" s="81">
        <v>5996.3557387127858</v>
      </c>
      <c r="H110" s="81">
        <v>6404.4288767027738</v>
      </c>
      <c r="I110" s="81">
        <v>6408.3608890783325</v>
      </c>
      <c r="J110" s="81">
        <v>6363.162859220166</v>
      </c>
      <c r="K110" s="81">
        <v>6130.4069453186803</v>
      </c>
      <c r="L110" s="81">
        <v>6301.2035205618304</v>
      </c>
      <c r="M110" s="81">
        <v>6394.1636090747998</v>
      </c>
      <c r="N110" s="81">
        <v>6161.2696378480596</v>
      </c>
      <c r="O110" s="81">
        <v>6054.6038990986508</v>
      </c>
      <c r="P110" s="100">
        <f t="shared" si="1"/>
        <v>75091.447209567836</v>
      </c>
    </row>
    <row r="111" spans="1:16" x14ac:dyDescent="0.2">
      <c r="A111" s="78"/>
      <c r="B111" s="80" t="s">
        <v>141</v>
      </c>
      <c r="C111" s="80" t="s">
        <v>738</v>
      </c>
      <c r="D111" s="81">
        <v>0</v>
      </c>
      <c r="E111" s="81">
        <v>0</v>
      </c>
      <c r="F111" s="81">
        <v>0</v>
      </c>
      <c r="G111" s="81">
        <v>0</v>
      </c>
      <c r="H111" s="81">
        <v>0</v>
      </c>
      <c r="I111" s="81">
        <v>0</v>
      </c>
      <c r="J111" s="81">
        <v>0</v>
      </c>
      <c r="K111" s="81">
        <v>0</v>
      </c>
      <c r="L111" s="81">
        <v>0</v>
      </c>
      <c r="M111" s="81">
        <v>0</v>
      </c>
      <c r="N111" s="81">
        <v>0</v>
      </c>
      <c r="O111" s="81">
        <v>0</v>
      </c>
      <c r="P111" s="100">
        <f t="shared" si="1"/>
        <v>0</v>
      </c>
    </row>
    <row r="112" spans="1:16" x14ac:dyDescent="0.2">
      <c r="A112" s="78"/>
      <c r="B112" s="80" t="s">
        <v>140</v>
      </c>
      <c r="C112" s="80" t="s">
        <v>738</v>
      </c>
      <c r="D112" s="81">
        <v>0</v>
      </c>
      <c r="E112" s="81">
        <v>0</v>
      </c>
      <c r="F112" s="81">
        <v>0</v>
      </c>
      <c r="G112" s="81">
        <v>0</v>
      </c>
      <c r="H112" s="81">
        <v>0</v>
      </c>
      <c r="I112" s="81">
        <v>0</v>
      </c>
      <c r="J112" s="81">
        <v>0</v>
      </c>
      <c r="K112" s="81">
        <v>0</v>
      </c>
      <c r="L112" s="81">
        <v>0</v>
      </c>
      <c r="M112" s="81">
        <v>0</v>
      </c>
      <c r="N112" s="81">
        <v>0</v>
      </c>
      <c r="O112" s="81">
        <v>0</v>
      </c>
      <c r="P112" s="100">
        <f t="shared" si="1"/>
        <v>0</v>
      </c>
    </row>
    <row r="113" spans="1:16" x14ac:dyDescent="0.2">
      <c r="A113" s="78"/>
      <c r="B113" s="80" t="s">
        <v>143</v>
      </c>
      <c r="C113" s="80" t="s">
        <v>738</v>
      </c>
      <c r="D113" s="81">
        <v>13642.92605129673</v>
      </c>
      <c r="E113" s="81">
        <v>12385.508160481419</v>
      </c>
      <c r="F113" s="81">
        <v>13076.248488024754</v>
      </c>
      <c r="G113" s="81">
        <v>14695.942353132647</v>
      </c>
      <c r="H113" s="81">
        <v>10334.194852800201</v>
      </c>
      <c r="I113" s="81">
        <v>15128.26612689146</v>
      </c>
      <c r="J113" s="81">
        <v>14978.681045462523</v>
      </c>
      <c r="K113" s="81">
        <v>14978.121434599734</v>
      </c>
      <c r="L113" s="81">
        <v>15631.383629858141</v>
      </c>
      <c r="M113" s="81">
        <v>17651.822217605382</v>
      </c>
      <c r="N113" s="81">
        <v>17989.136477216714</v>
      </c>
      <c r="O113" s="81">
        <v>15412.978966629416</v>
      </c>
      <c r="P113" s="100">
        <f t="shared" si="1"/>
        <v>175905.20980399911</v>
      </c>
    </row>
    <row r="114" spans="1:16" x14ac:dyDescent="0.2">
      <c r="A114" s="78"/>
      <c r="B114" s="80" t="s">
        <v>144</v>
      </c>
      <c r="C114" s="80" t="s">
        <v>738</v>
      </c>
      <c r="D114" s="81">
        <v>0</v>
      </c>
      <c r="E114" s="81">
        <v>0</v>
      </c>
      <c r="F114" s="81">
        <v>0</v>
      </c>
      <c r="G114" s="81">
        <v>0</v>
      </c>
      <c r="H114" s="81">
        <v>0</v>
      </c>
      <c r="I114" s="81">
        <v>0</v>
      </c>
      <c r="J114" s="81">
        <v>0</v>
      </c>
      <c r="K114" s="81">
        <v>0</v>
      </c>
      <c r="L114" s="81">
        <v>0</v>
      </c>
      <c r="M114" s="81">
        <v>0</v>
      </c>
      <c r="N114" s="81">
        <v>0</v>
      </c>
      <c r="O114" s="81">
        <v>0</v>
      </c>
      <c r="P114" s="100">
        <f t="shared" si="1"/>
        <v>0</v>
      </c>
    </row>
    <row r="115" spans="1:16" x14ac:dyDescent="0.2">
      <c r="A115" s="78"/>
      <c r="B115" s="80" t="s">
        <v>135</v>
      </c>
      <c r="C115" s="80" t="s">
        <v>738</v>
      </c>
      <c r="D115" s="81">
        <v>0</v>
      </c>
      <c r="E115" s="81">
        <v>0</v>
      </c>
      <c r="F115" s="81">
        <v>0</v>
      </c>
      <c r="G115" s="81">
        <v>0</v>
      </c>
      <c r="H115" s="81">
        <v>0</v>
      </c>
      <c r="I115" s="81">
        <v>0</v>
      </c>
      <c r="J115" s="81">
        <v>0</v>
      </c>
      <c r="K115" s="81">
        <v>0</v>
      </c>
      <c r="L115" s="81">
        <v>0</v>
      </c>
      <c r="M115" s="81">
        <v>0</v>
      </c>
      <c r="N115" s="81">
        <v>0</v>
      </c>
      <c r="O115" s="81">
        <v>0</v>
      </c>
      <c r="P115" s="100">
        <f t="shared" si="1"/>
        <v>0</v>
      </c>
    </row>
    <row r="116" spans="1:16" x14ac:dyDescent="0.2">
      <c r="A116" s="78"/>
      <c r="B116" s="80" t="s">
        <v>173</v>
      </c>
      <c r="C116" s="80" t="s">
        <v>738</v>
      </c>
      <c r="D116" s="81">
        <v>14583.333480000081</v>
      </c>
      <c r="E116" s="81">
        <v>16314.830860000084</v>
      </c>
      <c r="F116" s="81">
        <v>14583.333328999861</v>
      </c>
      <c r="G116" s="81">
        <v>16314.827903999856</v>
      </c>
      <c r="H116" s="81">
        <v>16314.815995000105</v>
      </c>
      <c r="I116" s="81">
        <v>16224.13635600015</v>
      </c>
      <c r="J116" s="81">
        <v>16314.825269999781</v>
      </c>
      <c r="K116" s="81">
        <v>16314.832964000063</v>
      </c>
      <c r="L116" s="81">
        <v>16314.832282999902</v>
      </c>
      <c r="M116" s="81">
        <v>16310.0403729998</v>
      </c>
      <c r="N116" s="81">
        <v>16310.230407000232</v>
      </c>
      <c r="O116" s="81">
        <v>16314.832448000096</v>
      </c>
      <c r="P116" s="100">
        <f t="shared" si="1"/>
        <v>192214.87166899999</v>
      </c>
    </row>
    <row r="117" spans="1:16" x14ac:dyDescent="0.2">
      <c r="A117" s="78"/>
      <c r="B117" s="80" t="s">
        <v>145</v>
      </c>
      <c r="C117" s="80" t="s">
        <v>738</v>
      </c>
      <c r="D117" s="81">
        <v>0</v>
      </c>
      <c r="E117" s="81">
        <v>0</v>
      </c>
      <c r="F117" s="81">
        <v>0</v>
      </c>
      <c r="G117" s="81">
        <v>0</v>
      </c>
      <c r="H117" s="81">
        <v>0</v>
      </c>
      <c r="I117" s="81">
        <v>0</v>
      </c>
      <c r="J117" s="81">
        <v>0</v>
      </c>
      <c r="K117" s="81">
        <v>0</v>
      </c>
      <c r="L117" s="81">
        <v>0</v>
      </c>
      <c r="M117" s="81">
        <v>0</v>
      </c>
      <c r="N117" s="81">
        <v>0</v>
      </c>
      <c r="O117" s="81">
        <v>0</v>
      </c>
      <c r="P117" s="100">
        <f t="shared" si="1"/>
        <v>0</v>
      </c>
    </row>
    <row r="118" spans="1:16" x14ac:dyDescent="0.2">
      <c r="A118" s="78"/>
      <c r="B118" s="80" t="s">
        <v>142</v>
      </c>
      <c r="C118" s="80" t="s">
        <v>738</v>
      </c>
      <c r="D118" s="81">
        <v>22832.284799999958</v>
      </c>
      <c r="E118" s="81">
        <v>15944.499800000005</v>
      </c>
      <c r="F118" s="81">
        <v>26840.477239999989</v>
      </c>
      <c r="G118" s="81">
        <v>14187.222089999985</v>
      </c>
      <c r="H118" s="81">
        <v>26459.066198000008</v>
      </c>
      <c r="I118" s="81">
        <v>27435.107533999984</v>
      </c>
      <c r="J118" s="81">
        <v>21568.135398999984</v>
      </c>
      <c r="K118" s="81">
        <v>27572.254832999999</v>
      </c>
      <c r="L118" s="81">
        <v>22917.52276500002</v>
      </c>
      <c r="M118" s="81">
        <v>25375.874963999999</v>
      </c>
      <c r="N118" s="81">
        <v>23513.221157999997</v>
      </c>
      <c r="O118" s="81">
        <v>28529.293174999992</v>
      </c>
      <c r="P118" s="100">
        <f t="shared" si="1"/>
        <v>283174.95995599992</v>
      </c>
    </row>
    <row r="119" spans="1:16" x14ac:dyDescent="0.2">
      <c r="A119" s="78"/>
      <c r="B119" s="80" t="s">
        <v>146</v>
      </c>
      <c r="C119" s="80" t="s">
        <v>738</v>
      </c>
      <c r="D119" s="81">
        <v>398.41128000000009</v>
      </c>
      <c r="E119" s="81">
        <v>363.35423999999989</v>
      </c>
      <c r="F119" s="81">
        <v>383.45831999999967</v>
      </c>
      <c r="G119" s="81">
        <v>382.80935999999997</v>
      </c>
      <c r="H119" s="81">
        <v>409.83295200000043</v>
      </c>
      <c r="I119" s="81">
        <v>425.27376000000049</v>
      </c>
      <c r="J119" s="81">
        <v>451.67735999999968</v>
      </c>
      <c r="K119" s="81">
        <v>441.21096000000045</v>
      </c>
      <c r="L119" s="81">
        <v>391.05264000000005</v>
      </c>
      <c r="M119" s="81">
        <v>404.82743999999968</v>
      </c>
      <c r="N119" s="81">
        <v>369.9796800000002</v>
      </c>
      <c r="O119" s="81">
        <v>459.87156000000027</v>
      </c>
      <c r="P119" s="100">
        <f t="shared" si="1"/>
        <v>4881.7595520000004</v>
      </c>
    </row>
    <row r="120" spans="1:16" x14ac:dyDescent="0.2">
      <c r="A120" s="78"/>
      <c r="B120" s="80" t="s">
        <v>600</v>
      </c>
      <c r="C120" s="80" t="s">
        <v>738</v>
      </c>
      <c r="D120" s="81">
        <v>9150.5354869999992</v>
      </c>
      <c r="E120" s="81">
        <v>8518.7231170000032</v>
      </c>
      <c r="F120" s="81">
        <v>8706.6020139999946</v>
      </c>
      <c r="G120" s="81">
        <v>6824.7657079999972</v>
      </c>
      <c r="H120" s="81">
        <v>6258.1852360000048</v>
      </c>
      <c r="I120" s="81">
        <v>7083.1839019999952</v>
      </c>
      <c r="J120" s="81">
        <v>6875.0744980000054</v>
      </c>
      <c r="K120" s="81">
        <v>7184.7223529999992</v>
      </c>
      <c r="L120" s="81">
        <v>6667.6766500000031</v>
      </c>
      <c r="M120" s="81">
        <v>9074.0113220000039</v>
      </c>
      <c r="N120" s="81">
        <v>8820.6564369999869</v>
      </c>
      <c r="O120" s="81">
        <v>9138.2556670000013</v>
      </c>
      <c r="P120" s="100">
        <f t="shared" si="1"/>
        <v>94302.392391000001</v>
      </c>
    </row>
    <row r="121" spans="1:16" x14ac:dyDescent="0.2">
      <c r="A121" s="78"/>
      <c r="B121" s="80" t="s">
        <v>160</v>
      </c>
      <c r="C121" s="80" t="s">
        <v>738</v>
      </c>
      <c r="D121" s="81">
        <v>0</v>
      </c>
      <c r="E121" s="81">
        <v>0</v>
      </c>
      <c r="F121" s="81">
        <v>0</v>
      </c>
      <c r="G121" s="81">
        <v>0</v>
      </c>
      <c r="H121" s="81">
        <v>0</v>
      </c>
      <c r="I121" s="81">
        <v>0</v>
      </c>
      <c r="J121" s="81">
        <v>0</v>
      </c>
      <c r="K121" s="81">
        <v>0</v>
      </c>
      <c r="L121" s="81">
        <v>0</v>
      </c>
      <c r="M121" s="81">
        <v>0</v>
      </c>
      <c r="N121" s="81">
        <v>0</v>
      </c>
      <c r="O121" s="81">
        <v>0</v>
      </c>
      <c r="P121" s="100">
        <f t="shared" si="1"/>
        <v>0</v>
      </c>
    </row>
    <row r="122" spans="1:16" x14ac:dyDescent="0.2">
      <c r="A122" s="78"/>
      <c r="B122" s="80" t="s">
        <v>161</v>
      </c>
      <c r="C122" s="80" t="s">
        <v>738</v>
      </c>
      <c r="D122" s="81">
        <v>0</v>
      </c>
      <c r="E122" s="81">
        <v>0</v>
      </c>
      <c r="F122" s="81">
        <v>0</v>
      </c>
      <c r="G122" s="81">
        <v>0</v>
      </c>
      <c r="H122" s="81">
        <v>0</v>
      </c>
      <c r="I122" s="81">
        <v>0</v>
      </c>
      <c r="J122" s="81">
        <v>0</v>
      </c>
      <c r="K122" s="81">
        <v>0</v>
      </c>
      <c r="L122" s="81">
        <v>0</v>
      </c>
      <c r="M122" s="81">
        <v>0</v>
      </c>
      <c r="N122" s="81">
        <v>0</v>
      </c>
      <c r="O122" s="81">
        <v>0</v>
      </c>
      <c r="P122" s="100">
        <f t="shared" si="1"/>
        <v>0</v>
      </c>
    </row>
    <row r="123" spans="1:16" x14ac:dyDescent="0.2">
      <c r="A123" s="78"/>
      <c r="B123" s="80" t="s">
        <v>162</v>
      </c>
      <c r="C123" s="80" t="s">
        <v>738</v>
      </c>
      <c r="D123" s="81">
        <v>0</v>
      </c>
      <c r="E123" s="81">
        <v>0</v>
      </c>
      <c r="F123" s="81">
        <v>0</v>
      </c>
      <c r="G123" s="81">
        <v>0</v>
      </c>
      <c r="H123" s="81">
        <v>0</v>
      </c>
      <c r="I123" s="81">
        <v>0</v>
      </c>
      <c r="J123" s="81">
        <v>0</v>
      </c>
      <c r="K123" s="81">
        <v>0</v>
      </c>
      <c r="L123" s="81">
        <v>0</v>
      </c>
      <c r="M123" s="81">
        <v>0</v>
      </c>
      <c r="N123" s="81">
        <v>0</v>
      </c>
      <c r="O123" s="81">
        <v>0</v>
      </c>
      <c r="P123" s="100">
        <f t="shared" si="1"/>
        <v>0</v>
      </c>
    </row>
    <row r="124" spans="1:16" x14ac:dyDescent="0.2">
      <c r="A124" s="78"/>
      <c r="B124" s="80" t="s">
        <v>561</v>
      </c>
      <c r="C124" s="80" t="s">
        <v>738</v>
      </c>
      <c r="D124" s="81">
        <v>3263.8263870000037</v>
      </c>
      <c r="E124" s="81">
        <v>1958.8528630000019</v>
      </c>
      <c r="F124" s="81">
        <v>2277.5282499999994</v>
      </c>
      <c r="G124" s="81">
        <v>1866.3652779999991</v>
      </c>
      <c r="H124" s="81">
        <v>1739.1540429999989</v>
      </c>
      <c r="I124" s="81">
        <v>1613.3881660000009</v>
      </c>
      <c r="J124" s="81">
        <v>2133.7965369999974</v>
      </c>
      <c r="K124" s="81">
        <v>1493.6935779999997</v>
      </c>
      <c r="L124" s="81">
        <v>2463.3841490000009</v>
      </c>
      <c r="M124" s="81">
        <v>1626.7631079999985</v>
      </c>
      <c r="N124" s="81">
        <v>1776.2423189999995</v>
      </c>
      <c r="O124" s="81">
        <v>2206.2171050000038</v>
      </c>
      <c r="P124" s="100">
        <f t="shared" si="1"/>
        <v>24419.211783000002</v>
      </c>
    </row>
    <row r="125" spans="1:16" x14ac:dyDescent="0.2">
      <c r="A125" s="78"/>
      <c r="B125" s="80" t="s">
        <v>560</v>
      </c>
      <c r="C125" s="80" t="s">
        <v>738</v>
      </c>
      <c r="D125" s="81">
        <v>0</v>
      </c>
      <c r="E125" s="81">
        <v>0</v>
      </c>
      <c r="F125" s="81">
        <v>0</v>
      </c>
      <c r="G125" s="81">
        <v>0</v>
      </c>
      <c r="H125" s="81">
        <v>0</v>
      </c>
      <c r="I125" s="81">
        <v>0</v>
      </c>
      <c r="J125" s="81">
        <v>0</v>
      </c>
      <c r="K125" s="81">
        <v>0</v>
      </c>
      <c r="L125" s="81">
        <v>0</v>
      </c>
      <c r="M125" s="81">
        <v>0</v>
      </c>
      <c r="N125" s="81">
        <v>0</v>
      </c>
      <c r="O125" s="81">
        <v>0</v>
      </c>
      <c r="P125" s="100">
        <f t="shared" si="1"/>
        <v>0</v>
      </c>
    </row>
    <row r="126" spans="1:16" x14ac:dyDescent="0.2">
      <c r="A126" s="78"/>
      <c r="B126" s="80" t="s">
        <v>569</v>
      </c>
      <c r="C126" s="80" t="s">
        <v>738</v>
      </c>
      <c r="D126" s="81">
        <v>572.83887200000004</v>
      </c>
      <c r="E126" s="81">
        <v>1034.1984370000005</v>
      </c>
      <c r="F126" s="81">
        <v>1184.3759939999993</v>
      </c>
      <c r="G126" s="81">
        <v>1187.0456280000001</v>
      </c>
      <c r="H126" s="81">
        <v>1192.623732</v>
      </c>
      <c r="I126" s="81">
        <v>1206.2734369999991</v>
      </c>
      <c r="J126" s="81">
        <v>1145.9364309999983</v>
      </c>
      <c r="K126" s="81">
        <v>1207.0137179999992</v>
      </c>
      <c r="L126" s="81">
        <v>907.17720400000053</v>
      </c>
      <c r="M126" s="81">
        <v>1149.7460860000003</v>
      </c>
      <c r="N126" s="81">
        <v>1003.1759650000007</v>
      </c>
      <c r="O126" s="81">
        <v>2726.327169000001</v>
      </c>
      <c r="P126" s="100">
        <f t="shared" si="1"/>
        <v>14516.732672999999</v>
      </c>
    </row>
    <row r="127" spans="1:16" x14ac:dyDescent="0.2">
      <c r="A127" s="78"/>
      <c r="B127" s="80" t="s">
        <v>571</v>
      </c>
      <c r="C127" s="80" t="s">
        <v>738</v>
      </c>
      <c r="D127" s="81">
        <v>2447.306206999996</v>
      </c>
      <c r="E127" s="81">
        <v>1474.4022550000002</v>
      </c>
      <c r="F127" s="81">
        <v>1721.5215420000013</v>
      </c>
      <c r="G127" s="81">
        <v>1137.5541999999996</v>
      </c>
      <c r="H127" s="81">
        <v>1203.8819349999997</v>
      </c>
      <c r="I127" s="81">
        <v>1203.1535490000001</v>
      </c>
      <c r="J127" s="81">
        <v>1396.8851819999995</v>
      </c>
      <c r="K127" s="81">
        <v>1079.4197130000007</v>
      </c>
      <c r="L127" s="81">
        <v>1865.2215900000022</v>
      </c>
      <c r="M127" s="81">
        <v>1206.3394779999987</v>
      </c>
      <c r="N127" s="81">
        <v>1327.5703540000004</v>
      </c>
      <c r="O127" s="81">
        <v>1680.3812989999997</v>
      </c>
      <c r="P127" s="100">
        <f t="shared" si="1"/>
        <v>17743.637304</v>
      </c>
    </row>
    <row r="128" spans="1:16" x14ac:dyDescent="0.2">
      <c r="A128" s="78"/>
      <c r="B128" s="80" t="s">
        <v>572</v>
      </c>
      <c r="C128" s="80" t="s">
        <v>738</v>
      </c>
      <c r="D128" s="81">
        <v>0</v>
      </c>
      <c r="E128" s="81">
        <v>0</v>
      </c>
      <c r="F128" s="81">
        <v>0</v>
      </c>
      <c r="G128" s="81">
        <v>0</v>
      </c>
      <c r="H128" s="81">
        <v>0</v>
      </c>
      <c r="I128" s="81">
        <v>0</v>
      </c>
      <c r="J128" s="81">
        <v>0</v>
      </c>
      <c r="K128" s="81">
        <v>0</v>
      </c>
      <c r="L128" s="81">
        <v>0</v>
      </c>
      <c r="M128" s="81">
        <v>0</v>
      </c>
      <c r="N128" s="81">
        <v>0</v>
      </c>
      <c r="O128" s="81">
        <v>0</v>
      </c>
      <c r="P128" s="100">
        <f t="shared" si="1"/>
        <v>0</v>
      </c>
    </row>
    <row r="129" spans="1:16" x14ac:dyDescent="0.2">
      <c r="A129" s="64"/>
      <c r="B129" s="80" t="s">
        <v>570</v>
      </c>
      <c r="C129" s="80" t="s">
        <v>738</v>
      </c>
      <c r="D129" s="81">
        <v>0</v>
      </c>
      <c r="E129" s="81">
        <v>0</v>
      </c>
      <c r="F129" s="81">
        <v>0</v>
      </c>
      <c r="G129" s="81">
        <v>0</v>
      </c>
      <c r="H129" s="81">
        <v>0</v>
      </c>
      <c r="I129" s="81">
        <v>0</v>
      </c>
      <c r="J129" s="81">
        <v>0</v>
      </c>
      <c r="K129" s="81">
        <v>0</v>
      </c>
      <c r="L129" s="81">
        <v>0</v>
      </c>
      <c r="M129" s="81">
        <v>0</v>
      </c>
      <c r="N129" s="81">
        <v>0</v>
      </c>
      <c r="O129" s="81">
        <v>0</v>
      </c>
      <c r="P129" s="100">
        <f t="shared" si="1"/>
        <v>0</v>
      </c>
    </row>
    <row r="130" spans="1:16" x14ac:dyDescent="0.2">
      <c r="A130" s="64"/>
      <c r="B130" s="80" t="s">
        <v>573</v>
      </c>
      <c r="C130" s="80" t="s">
        <v>738</v>
      </c>
      <c r="D130" s="81">
        <v>0</v>
      </c>
      <c r="E130" s="81">
        <v>0</v>
      </c>
      <c r="F130" s="81">
        <v>0</v>
      </c>
      <c r="G130" s="81">
        <v>0</v>
      </c>
      <c r="H130" s="81">
        <v>0</v>
      </c>
      <c r="I130" s="81">
        <v>0</v>
      </c>
      <c r="J130" s="81">
        <v>0</v>
      </c>
      <c r="K130" s="81">
        <v>0</v>
      </c>
      <c r="L130" s="81">
        <v>0</v>
      </c>
      <c r="M130" s="81">
        <v>0</v>
      </c>
      <c r="N130" s="81">
        <v>0</v>
      </c>
      <c r="O130" s="81">
        <v>0</v>
      </c>
      <c r="P130" s="100">
        <f t="shared" si="1"/>
        <v>0</v>
      </c>
    </row>
    <row r="131" spans="1:16" x14ac:dyDescent="0.2">
      <c r="A131" s="64"/>
      <c r="B131" s="80" t="s">
        <v>601</v>
      </c>
      <c r="C131" s="80" t="s">
        <v>738</v>
      </c>
      <c r="D131" s="81">
        <v>0</v>
      </c>
      <c r="E131" s="81">
        <v>219.93911700000029</v>
      </c>
      <c r="F131" s="81">
        <v>240.56097000000011</v>
      </c>
      <c r="G131" s="81">
        <v>239.83076300000002</v>
      </c>
      <c r="H131" s="81">
        <v>0</v>
      </c>
      <c r="I131" s="81">
        <v>234.82573699999983</v>
      </c>
      <c r="J131" s="81">
        <v>234.39961700000003</v>
      </c>
      <c r="K131" s="81">
        <v>232.03002999999987</v>
      </c>
      <c r="L131" s="81">
        <v>227.54279100000022</v>
      </c>
      <c r="M131" s="81">
        <v>0</v>
      </c>
      <c r="N131" s="81">
        <v>225.63391999999973</v>
      </c>
      <c r="O131" s="81">
        <v>230.41474500000021</v>
      </c>
      <c r="P131" s="100">
        <f t="shared" si="1"/>
        <v>2085.1776900000004</v>
      </c>
    </row>
    <row r="132" spans="1:16" x14ac:dyDescent="0.2">
      <c r="A132" s="78"/>
      <c r="B132" s="80" t="s">
        <v>574</v>
      </c>
      <c r="C132" s="80" t="s">
        <v>738</v>
      </c>
      <c r="D132" s="81">
        <v>3702.3534000000045</v>
      </c>
      <c r="E132" s="81">
        <v>3245.3578799999964</v>
      </c>
      <c r="F132" s="81">
        <v>3511.4279100000017</v>
      </c>
      <c r="G132" s="81">
        <v>4464.7429280000024</v>
      </c>
      <c r="H132" s="81">
        <v>4589.524827000002</v>
      </c>
      <c r="I132" s="81">
        <v>4350.6281440000021</v>
      </c>
      <c r="J132" s="81">
        <v>4760.7749480000002</v>
      </c>
      <c r="K132" s="81">
        <v>5386.5823659999996</v>
      </c>
      <c r="L132" s="81">
        <v>6460.893587999999</v>
      </c>
      <c r="M132" s="81">
        <v>7602.9182150000015</v>
      </c>
      <c r="N132" s="81">
        <v>7648.8061699999989</v>
      </c>
      <c r="O132" s="81">
        <v>8559.0833619999958</v>
      </c>
      <c r="P132" s="100">
        <f t="shared" si="1"/>
        <v>64283.093738000003</v>
      </c>
    </row>
    <row r="133" spans="1:16" x14ac:dyDescent="0.2">
      <c r="A133" s="64"/>
      <c r="B133" s="80" t="s">
        <v>602</v>
      </c>
      <c r="C133" s="80" t="s">
        <v>738</v>
      </c>
      <c r="D133" s="81">
        <v>42088.297377097719</v>
      </c>
      <c r="E133" s="81">
        <v>42740.559996797718</v>
      </c>
      <c r="F133" s="81">
        <v>44329.418013800998</v>
      </c>
      <c r="G133" s="81">
        <v>46067.784914453063</v>
      </c>
      <c r="H133" s="81">
        <v>48203.463879281982</v>
      </c>
      <c r="I133" s="81">
        <v>44891.444158818274</v>
      </c>
      <c r="J133" s="81">
        <v>49896.820501071597</v>
      </c>
      <c r="K133" s="81">
        <v>50285.945139919029</v>
      </c>
      <c r="L133" s="81">
        <v>47715.730222227583</v>
      </c>
      <c r="M133" s="81">
        <v>51146.940185073443</v>
      </c>
      <c r="N133" s="81">
        <v>53469.354566975395</v>
      </c>
      <c r="O133" s="81">
        <v>56871.295727880963</v>
      </c>
      <c r="P133" s="100">
        <f t="shared" si="1"/>
        <v>577707.05468339776</v>
      </c>
    </row>
    <row r="134" spans="1:16" x14ac:dyDescent="0.2">
      <c r="A134" s="64"/>
      <c r="B134" s="80" t="s">
        <v>603</v>
      </c>
      <c r="C134" s="80" t="s">
        <v>738</v>
      </c>
      <c r="D134" s="81">
        <v>0</v>
      </c>
      <c r="E134" s="81">
        <v>0</v>
      </c>
      <c r="F134" s="81">
        <v>0</v>
      </c>
      <c r="G134" s="81">
        <v>0</v>
      </c>
      <c r="H134" s="81">
        <v>0</v>
      </c>
      <c r="I134" s="81">
        <v>0</v>
      </c>
      <c r="J134" s="81">
        <v>0</v>
      </c>
      <c r="K134" s="81">
        <v>0</v>
      </c>
      <c r="L134" s="81">
        <v>0</v>
      </c>
      <c r="M134" s="81">
        <v>0</v>
      </c>
      <c r="N134" s="81">
        <v>0</v>
      </c>
      <c r="O134" s="81">
        <v>0</v>
      </c>
      <c r="P134" s="100">
        <f t="shared" si="1"/>
        <v>0</v>
      </c>
    </row>
    <row r="135" spans="1:16" x14ac:dyDescent="0.2">
      <c r="A135" s="64"/>
      <c r="B135" s="80" t="s">
        <v>604</v>
      </c>
      <c r="C135" s="80" t="s">
        <v>738</v>
      </c>
      <c r="D135" s="81">
        <v>0</v>
      </c>
      <c r="E135" s="81">
        <v>0</v>
      </c>
      <c r="F135" s="81">
        <v>0</v>
      </c>
      <c r="G135" s="81">
        <v>0</v>
      </c>
      <c r="H135" s="81">
        <v>0</v>
      </c>
      <c r="I135" s="81">
        <v>0</v>
      </c>
      <c r="J135" s="81">
        <v>0</v>
      </c>
      <c r="K135" s="81">
        <v>0</v>
      </c>
      <c r="L135" s="81">
        <v>0</v>
      </c>
      <c r="M135" s="81">
        <v>0</v>
      </c>
      <c r="N135" s="81">
        <v>0</v>
      </c>
      <c r="O135" s="81">
        <v>0</v>
      </c>
      <c r="P135" s="100">
        <f t="shared" si="1"/>
        <v>0</v>
      </c>
    </row>
    <row r="136" spans="1:16" x14ac:dyDescent="0.2">
      <c r="A136" s="64"/>
      <c r="B136" s="80" t="s">
        <v>605</v>
      </c>
      <c r="C136" s="80" t="s">
        <v>738</v>
      </c>
      <c r="D136" s="81">
        <v>0</v>
      </c>
      <c r="E136" s="81">
        <v>0</v>
      </c>
      <c r="F136" s="81">
        <v>0</v>
      </c>
      <c r="G136" s="81">
        <v>0</v>
      </c>
      <c r="H136" s="81">
        <v>0</v>
      </c>
      <c r="I136" s="81">
        <v>0</v>
      </c>
      <c r="J136" s="81">
        <v>0</v>
      </c>
      <c r="K136" s="81">
        <v>0</v>
      </c>
      <c r="L136" s="81">
        <v>0</v>
      </c>
      <c r="M136" s="81">
        <v>0</v>
      </c>
      <c r="N136" s="81">
        <v>0</v>
      </c>
      <c r="O136" s="81">
        <v>0</v>
      </c>
      <c r="P136" s="100">
        <f t="shared" si="1"/>
        <v>0</v>
      </c>
    </row>
    <row r="137" spans="1:16" x14ac:dyDescent="0.2">
      <c r="A137" s="64"/>
      <c r="B137" s="80" t="s">
        <v>606</v>
      </c>
      <c r="C137" s="80" t="s">
        <v>738</v>
      </c>
      <c r="D137" s="81">
        <v>0</v>
      </c>
      <c r="E137" s="81">
        <v>0</v>
      </c>
      <c r="F137" s="81">
        <v>0</v>
      </c>
      <c r="G137" s="81">
        <v>0</v>
      </c>
      <c r="H137" s="81">
        <v>0</v>
      </c>
      <c r="I137" s="81">
        <v>0</v>
      </c>
      <c r="J137" s="81">
        <v>0</v>
      </c>
      <c r="K137" s="81">
        <v>0</v>
      </c>
      <c r="L137" s="81">
        <v>0</v>
      </c>
      <c r="M137" s="81">
        <v>0</v>
      </c>
      <c r="N137" s="81">
        <v>0</v>
      </c>
      <c r="O137" s="81">
        <v>0</v>
      </c>
      <c r="P137" s="100">
        <f t="shared" si="1"/>
        <v>0</v>
      </c>
    </row>
    <row r="138" spans="1:16" x14ac:dyDescent="0.2">
      <c r="A138" s="64"/>
      <c r="B138" s="80" t="s">
        <v>607</v>
      </c>
      <c r="C138" s="80" t="s">
        <v>738</v>
      </c>
      <c r="D138" s="81">
        <v>953.86050000000114</v>
      </c>
      <c r="E138" s="81">
        <v>874.23360000000059</v>
      </c>
      <c r="F138" s="81">
        <v>839.70600000000024</v>
      </c>
      <c r="G138" s="81">
        <v>701.93549999999993</v>
      </c>
      <c r="H138" s="81">
        <v>727.6502999999999</v>
      </c>
      <c r="I138" s="81">
        <v>790.04520000000036</v>
      </c>
      <c r="J138" s="81">
        <v>806.13060000000144</v>
      </c>
      <c r="K138" s="81">
        <v>792.10560000000123</v>
      </c>
      <c r="L138" s="81">
        <v>675.3555000000008</v>
      </c>
      <c r="M138" s="81">
        <v>723.75060000000053</v>
      </c>
      <c r="N138" s="81">
        <v>801.8573999999993</v>
      </c>
      <c r="O138" s="81">
        <v>901.33080000000029</v>
      </c>
      <c r="P138" s="100">
        <f t="shared" ref="P138:P201" si="2">SUM(D138:O138)</f>
        <v>9587.9616000000042</v>
      </c>
    </row>
    <row r="139" spans="1:16" x14ac:dyDescent="0.2">
      <c r="A139" s="64"/>
      <c r="B139" s="80" t="s">
        <v>608</v>
      </c>
      <c r="C139" s="80" t="s">
        <v>738</v>
      </c>
      <c r="D139" s="81">
        <v>11396.227001377116</v>
      </c>
      <c r="E139" s="81">
        <v>11738.017167231508</v>
      </c>
      <c r="F139" s="81">
        <v>11121.94504752148</v>
      </c>
      <c r="G139" s="81">
        <v>8494.985486673042</v>
      </c>
      <c r="H139" s="81">
        <v>4501.1293704465197</v>
      </c>
      <c r="I139" s="81">
        <v>4271.5807013318945</v>
      </c>
      <c r="J139" s="81">
        <v>4091.3730099887257</v>
      </c>
      <c r="K139" s="81">
        <v>3882.6703533249979</v>
      </c>
      <c r="L139" s="81">
        <v>3451.3521814457672</v>
      </c>
      <c r="M139" s="81">
        <v>3956.8862627767876</v>
      </c>
      <c r="N139" s="81">
        <v>4625.0281117395243</v>
      </c>
      <c r="O139" s="81">
        <v>4722.1030233392721</v>
      </c>
      <c r="P139" s="100">
        <f t="shared" si="2"/>
        <v>76253.297717196619</v>
      </c>
    </row>
    <row r="140" spans="1:16" x14ac:dyDescent="0.2">
      <c r="A140" s="64"/>
      <c r="B140" s="80" t="s">
        <v>609</v>
      </c>
      <c r="C140" s="80" t="s">
        <v>738</v>
      </c>
      <c r="D140" s="81">
        <v>11785.86240551118</v>
      </c>
      <c r="E140" s="81">
        <v>10696.11216371786</v>
      </c>
      <c r="F140" s="81">
        <v>11167.328364156592</v>
      </c>
      <c r="G140" s="81">
        <v>9926.059689098025</v>
      </c>
      <c r="H140" s="81">
        <v>10357.973657758779</v>
      </c>
      <c r="I140" s="81">
        <v>10848.627542410031</v>
      </c>
      <c r="J140" s="81">
        <v>10749.264211014481</v>
      </c>
      <c r="K140" s="81">
        <v>10505.391859443414</v>
      </c>
      <c r="L140" s="81">
        <v>9135.5918630802735</v>
      </c>
      <c r="M140" s="81">
        <v>9723.7633941237109</v>
      </c>
      <c r="N140" s="81">
        <v>9727.4935862229831</v>
      </c>
      <c r="O140" s="81">
        <v>10480.684375211442</v>
      </c>
      <c r="P140" s="100">
        <f t="shared" si="2"/>
        <v>125104.15311174876</v>
      </c>
    </row>
    <row r="141" spans="1:16" x14ac:dyDescent="0.2">
      <c r="A141" s="64"/>
      <c r="B141" s="80" t="s">
        <v>610</v>
      </c>
      <c r="C141" s="80" t="s">
        <v>738</v>
      </c>
      <c r="D141" s="81">
        <v>1240.8782885148221</v>
      </c>
      <c r="E141" s="81">
        <v>1126.1400509028019</v>
      </c>
      <c r="F141" s="81">
        <v>1175.7363071719858</v>
      </c>
      <c r="G141" s="81">
        <v>1045.0346640214227</v>
      </c>
      <c r="H141" s="81">
        <v>1090.4924984599454</v>
      </c>
      <c r="I141" s="81">
        <v>1142.1196194153829</v>
      </c>
      <c r="J141" s="81">
        <v>1131.3906319549387</v>
      </c>
      <c r="K141" s="81">
        <v>1105.7261213355359</v>
      </c>
      <c r="L141" s="81">
        <v>961.49027355564544</v>
      </c>
      <c r="M141" s="81">
        <v>1024.0129212755517</v>
      </c>
      <c r="N141" s="81">
        <v>1024.5675518791977</v>
      </c>
      <c r="O141" s="81">
        <v>1103.2739680696216</v>
      </c>
      <c r="P141" s="100">
        <f t="shared" si="2"/>
        <v>13170.862896556851</v>
      </c>
    </row>
    <row r="142" spans="1:16" x14ac:dyDescent="0.2">
      <c r="A142" s="64"/>
      <c r="B142" s="80" t="s">
        <v>611</v>
      </c>
      <c r="C142" s="80" t="s">
        <v>738</v>
      </c>
      <c r="D142" s="81">
        <v>2481.4238992951296</v>
      </c>
      <c r="E142" s="81">
        <v>2251.9842739161131</v>
      </c>
      <c r="F142" s="81">
        <v>2351.1975629742542</v>
      </c>
      <c r="G142" s="81">
        <v>2089.8496824225585</v>
      </c>
      <c r="H142" s="81">
        <v>2180.7833467996675</v>
      </c>
      <c r="I142" s="81">
        <v>2284.1111850334009</v>
      </c>
      <c r="J142" s="81">
        <v>2262.6650335820555</v>
      </c>
      <c r="K142" s="81">
        <v>2211.3086980302555</v>
      </c>
      <c r="L142" s="81">
        <v>1923.7841428158117</v>
      </c>
      <c r="M142" s="81">
        <v>2046.8024176904837</v>
      </c>
      <c r="N142" s="81">
        <v>2047.904734824167</v>
      </c>
      <c r="O142" s="81">
        <v>2206.2199593973569</v>
      </c>
      <c r="P142" s="100">
        <f t="shared" si="2"/>
        <v>26338.034936781249</v>
      </c>
    </row>
    <row r="143" spans="1:16" x14ac:dyDescent="0.2">
      <c r="A143" s="64"/>
      <c r="B143" s="80" t="s">
        <v>566</v>
      </c>
      <c r="C143" s="80" t="s">
        <v>738</v>
      </c>
      <c r="D143" s="81">
        <v>4519.7834815945289</v>
      </c>
      <c r="E143" s="81">
        <v>4134.1965255620908</v>
      </c>
      <c r="F143" s="81">
        <v>4321.2043829607373</v>
      </c>
      <c r="G143" s="81">
        <v>3781.2645438962027</v>
      </c>
      <c r="H143" s="81">
        <v>3982.9464785406108</v>
      </c>
      <c r="I143" s="81">
        <v>4141.6830026793186</v>
      </c>
      <c r="J143" s="81">
        <v>4153.5824760465784</v>
      </c>
      <c r="K143" s="81">
        <v>4027.7043014409505</v>
      </c>
      <c r="L143" s="81">
        <v>3587.8769041510413</v>
      </c>
      <c r="M143" s="81">
        <v>3713.4742774106635</v>
      </c>
      <c r="N143" s="81">
        <v>3674.5002227433438</v>
      </c>
      <c r="O143" s="81">
        <v>2972.0350883111496</v>
      </c>
      <c r="P143" s="100">
        <f t="shared" si="2"/>
        <v>47010.251685337207</v>
      </c>
    </row>
    <row r="144" spans="1:16" x14ac:dyDescent="0.2">
      <c r="A144" s="64"/>
      <c r="B144" s="80" t="s">
        <v>612</v>
      </c>
      <c r="C144" s="80" t="s">
        <v>738</v>
      </c>
      <c r="D144" s="81">
        <v>0</v>
      </c>
      <c r="E144" s="81">
        <v>0</v>
      </c>
      <c r="F144" s="81">
        <v>0</v>
      </c>
      <c r="G144" s="81">
        <v>0</v>
      </c>
      <c r="H144" s="81">
        <v>0</v>
      </c>
      <c r="I144" s="81">
        <v>0</v>
      </c>
      <c r="J144" s="81">
        <v>0</v>
      </c>
      <c r="K144" s="81">
        <v>0</v>
      </c>
      <c r="L144" s="81">
        <v>0</v>
      </c>
      <c r="M144" s="81">
        <v>0</v>
      </c>
      <c r="N144" s="81">
        <v>0</v>
      </c>
      <c r="O144" s="81">
        <v>0</v>
      </c>
      <c r="P144" s="100">
        <f t="shared" si="2"/>
        <v>0</v>
      </c>
    </row>
    <row r="145" spans="1:16" x14ac:dyDescent="0.2">
      <c r="A145" s="64"/>
      <c r="B145" s="80" t="s">
        <v>613</v>
      </c>
      <c r="C145" s="80" t="s">
        <v>738</v>
      </c>
      <c r="D145" s="81">
        <v>0</v>
      </c>
      <c r="E145" s="81">
        <v>0</v>
      </c>
      <c r="F145" s="81">
        <v>0</v>
      </c>
      <c r="G145" s="81">
        <v>0</v>
      </c>
      <c r="H145" s="81">
        <v>0</v>
      </c>
      <c r="I145" s="81">
        <v>0</v>
      </c>
      <c r="J145" s="81">
        <v>0</v>
      </c>
      <c r="K145" s="81">
        <v>0</v>
      </c>
      <c r="L145" s="81">
        <v>0</v>
      </c>
      <c r="M145" s="81">
        <v>0</v>
      </c>
      <c r="N145" s="81">
        <v>0</v>
      </c>
      <c r="O145" s="81">
        <v>0</v>
      </c>
      <c r="P145" s="100">
        <f t="shared" si="2"/>
        <v>0</v>
      </c>
    </row>
    <row r="146" spans="1:16" x14ac:dyDescent="0.2">
      <c r="A146" s="64"/>
      <c r="B146" s="80" t="s">
        <v>614</v>
      </c>
      <c r="C146" s="80" t="s">
        <v>738</v>
      </c>
      <c r="D146" s="81">
        <v>2664.1449189999989</v>
      </c>
      <c r="E146" s="81">
        <v>2602.7642090000013</v>
      </c>
      <c r="F146" s="81">
        <v>2980.7960310000003</v>
      </c>
      <c r="G146" s="81">
        <v>3120.8627100000031</v>
      </c>
      <c r="H146" s="81">
        <v>1774.4559999999999</v>
      </c>
      <c r="I146" s="81">
        <v>2939.167859000001</v>
      </c>
      <c r="J146" s="81">
        <v>3092.9305810000046</v>
      </c>
      <c r="K146" s="81">
        <v>2974.0121470000026</v>
      </c>
      <c r="L146" s="81">
        <v>2909.5193399999994</v>
      </c>
      <c r="M146" s="81">
        <v>1664.0771870000019</v>
      </c>
      <c r="N146" s="81">
        <v>2086.6472700000004</v>
      </c>
      <c r="O146" s="81">
        <v>1985.1120840000003</v>
      </c>
      <c r="P146" s="100">
        <f t="shared" si="2"/>
        <v>30794.490337000014</v>
      </c>
    </row>
    <row r="147" spans="1:16" x14ac:dyDescent="0.2">
      <c r="A147" s="64"/>
      <c r="B147" s="80" t="s">
        <v>615</v>
      </c>
      <c r="C147" s="80" t="s">
        <v>738</v>
      </c>
      <c r="D147" s="81">
        <v>0</v>
      </c>
      <c r="E147" s="81">
        <v>0</v>
      </c>
      <c r="F147" s="81">
        <v>0</v>
      </c>
      <c r="G147" s="81">
        <v>0</v>
      </c>
      <c r="H147" s="81">
        <v>0</v>
      </c>
      <c r="I147" s="81">
        <v>0</v>
      </c>
      <c r="J147" s="81">
        <v>0</v>
      </c>
      <c r="K147" s="81">
        <v>0</v>
      </c>
      <c r="L147" s="81">
        <v>0</v>
      </c>
      <c r="M147" s="81">
        <v>0</v>
      </c>
      <c r="N147" s="81">
        <v>0</v>
      </c>
      <c r="O147" s="81">
        <v>0</v>
      </c>
      <c r="P147" s="100">
        <f t="shared" si="2"/>
        <v>0</v>
      </c>
    </row>
    <row r="148" spans="1:16" x14ac:dyDescent="0.2">
      <c r="A148" s="64"/>
      <c r="B148" s="80" t="s">
        <v>616</v>
      </c>
      <c r="C148" s="80" t="s">
        <v>738</v>
      </c>
      <c r="D148" s="81">
        <v>16666.667107999849</v>
      </c>
      <c r="E148" s="81">
        <v>16666.667830000093</v>
      </c>
      <c r="F148" s="81">
        <v>16666.673119999861</v>
      </c>
      <c r="G148" s="81">
        <v>16666.666687999877</v>
      </c>
      <c r="H148" s="81">
        <v>16647.654371000004</v>
      </c>
      <c r="I148" s="81">
        <v>16666.670292000097</v>
      </c>
      <c r="J148" s="81">
        <v>16666.666908999934</v>
      </c>
      <c r="K148" s="81">
        <v>16666.666109000274</v>
      </c>
      <c r="L148" s="81">
        <v>16666.667149999921</v>
      </c>
      <c r="M148" s="81">
        <v>16670.024405999928</v>
      </c>
      <c r="N148" s="81">
        <v>16670.134316000011</v>
      </c>
      <c r="O148" s="81">
        <v>16667.87436900019</v>
      </c>
      <c r="P148" s="100">
        <f t="shared" si="2"/>
        <v>199989.03266800006</v>
      </c>
    </row>
    <row r="149" spans="1:16" x14ac:dyDescent="0.2">
      <c r="A149" s="64"/>
      <c r="B149" s="80" t="s">
        <v>617</v>
      </c>
      <c r="C149" s="80" t="s">
        <v>738</v>
      </c>
      <c r="D149" s="81">
        <v>0</v>
      </c>
      <c r="E149" s="81">
        <v>0</v>
      </c>
      <c r="F149" s="81">
        <v>0</v>
      </c>
      <c r="G149" s="81">
        <v>0</v>
      </c>
      <c r="H149" s="81">
        <v>0</v>
      </c>
      <c r="I149" s="81">
        <v>0</v>
      </c>
      <c r="J149" s="81">
        <v>0</v>
      </c>
      <c r="K149" s="81">
        <v>0</v>
      </c>
      <c r="L149" s="81">
        <v>0</v>
      </c>
      <c r="M149" s="81">
        <v>0</v>
      </c>
      <c r="N149" s="81">
        <v>0</v>
      </c>
      <c r="O149" s="81">
        <v>0</v>
      </c>
      <c r="P149" s="100">
        <f t="shared" si="2"/>
        <v>0</v>
      </c>
    </row>
    <row r="150" spans="1:16" x14ac:dyDescent="0.2">
      <c r="A150" s="64"/>
      <c r="B150" s="80" t="s">
        <v>618</v>
      </c>
      <c r="C150" s="80" t="s">
        <v>738</v>
      </c>
      <c r="D150" s="81">
        <v>0</v>
      </c>
      <c r="E150" s="81">
        <v>0</v>
      </c>
      <c r="F150" s="81">
        <v>0</v>
      </c>
      <c r="G150" s="81">
        <v>0</v>
      </c>
      <c r="H150" s="81">
        <v>0</v>
      </c>
      <c r="I150" s="81">
        <v>0</v>
      </c>
      <c r="J150" s="81">
        <v>0</v>
      </c>
      <c r="K150" s="81">
        <v>0</v>
      </c>
      <c r="L150" s="81">
        <v>0</v>
      </c>
      <c r="M150" s="81">
        <v>0</v>
      </c>
      <c r="N150" s="81">
        <v>0</v>
      </c>
      <c r="O150" s="81">
        <v>0</v>
      </c>
      <c r="P150" s="100">
        <f t="shared" si="2"/>
        <v>0</v>
      </c>
    </row>
    <row r="151" spans="1:16" x14ac:dyDescent="0.2">
      <c r="A151" s="64"/>
      <c r="B151" s="80" t="s">
        <v>221</v>
      </c>
      <c r="C151" s="80" t="s">
        <v>738</v>
      </c>
      <c r="D151" s="81">
        <v>10570.202499865823</v>
      </c>
      <c r="E151" s="81">
        <v>11185.714734242758</v>
      </c>
      <c r="F151" s="81">
        <v>11768.708079691598</v>
      </c>
      <c r="G151" s="81">
        <v>14320.976340262459</v>
      </c>
      <c r="H151" s="81">
        <v>16896.582833333123</v>
      </c>
      <c r="I151" s="81">
        <v>17274.21839202047</v>
      </c>
      <c r="J151" s="81">
        <v>17339.0567843723</v>
      </c>
      <c r="K151" s="81">
        <v>18566.41277997796</v>
      </c>
      <c r="L151" s="81">
        <v>16521.651741801757</v>
      </c>
      <c r="M151" s="81">
        <v>19442.962198883066</v>
      </c>
      <c r="N151" s="81">
        <v>19955.393684870658</v>
      </c>
      <c r="O151" s="81">
        <v>15346.268560633005</v>
      </c>
      <c r="P151" s="100">
        <f t="shared" si="2"/>
        <v>189188.14862995496</v>
      </c>
    </row>
    <row r="152" spans="1:16" x14ac:dyDescent="0.2">
      <c r="A152" s="64"/>
      <c r="B152" s="80" t="s">
        <v>619</v>
      </c>
      <c r="C152" s="80" t="s">
        <v>738</v>
      </c>
      <c r="D152" s="81">
        <v>23269.401511733464</v>
      </c>
      <c r="E152" s="81">
        <v>19739.767889464561</v>
      </c>
      <c r="F152" s="81">
        <v>22022.812999565976</v>
      </c>
      <c r="G152" s="81">
        <v>20206.212732793134</v>
      </c>
      <c r="H152" s="81">
        <v>21472.006216253529</v>
      </c>
      <c r="I152" s="81">
        <v>24171.930925741279</v>
      </c>
      <c r="J152" s="81">
        <v>24779.260461730955</v>
      </c>
      <c r="K152" s="81">
        <v>21494.131535737895</v>
      </c>
      <c r="L152" s="81">
        <v>19307.842702573103</v>
      </c>
      <c r="M152" s="81">
        <v>22375.386961766122</v>
      </c>
      <c r="N152" s="81">
        <v>19766.147373460135</v>
      </c>
      <c r="O152" s="81">
        <v>13686.424210246343</v>
      </c>
      <c r="P152" s="100">
        <f t="shared" si="2"/>
        <v>252291.32552106649</v>
      </c>
    </row>
    <row r="153" spans="1:16" x14ac:dyDescent="0.2">
      <c r="A153" s="64"/>
      <c r="B153" s="80" t="s">
        <v>620</v>
      </c>
      <c r="C153" s="80" t="s">
        <v>738</v>
      </c>
      <c r="D153" s="81">
        <v>0</v>
      </c>
      <c r="E153" s="81">
        <v>0</v>
      </c>
      <c r="F153" s="81">
        <v>0</v>
      </c>
      <c r="G153" s="81">
        <v>0</v>
      </c>
      <c r="H153" s="81">
        <v>0</v>
      </c>
      <c r="I153" s="81">
        <v>0</v>
      </c>
      <c r="J153" s="81">
        <v>0</v>
      </c>
      <c r="K153" s="81">
        <v>0</v>
      </c>
      <c r="L153" s="81">
        <v>0</v>
      </c>
      <c r="M153" s="81">
        <v>0</v>
      </c>
      <c r="N153" s="81">
        <v>0</v>
      </c>
      <c r="O153" s="81">
        <v>0</v>
      </c>
      <c r="P153" s="100">
        <f t="shared" si="2"/>
        <v>0</v>
      </c>
    </row>
    <row r="154" spans="1:16" x14ac:dyDescent="0.2">
      <c r="A154" s="64"/>
      <c r="B154" s="80" t="s">
        <v>621</v>
      </c>
      <c r="C154" s="80" t="s">
        <v>738</v>
      </c>
      <c r="D154" s="81">
        <v>0</v>
      </c>
      <c r="E154" s="81">
        <v>0</v>
      </c>
      <c r="F154" s="81">
        <v>0</v>
      </c>
      <c r="G154" s="81">
        <v>85.053533999998905</v>
      </c>
      <c r="H154" s="81">
        <v>89.62147600000003</v>
      </c>
      <c r="I154" s="81">
        <v>100.378275</v>
      </c>
      <c r="J154" s="81">
        <v>100.01302500000011</v>
      </c>
      <c r="K154" s="81">
        <v>99.98032500000005</v>
      </c>
      <c r="L154" s="81">
        <v>84.758700000000104</v>
      </c>
      <c r="M154" s="81">
        <v>80.850450000000038</v>
      </c>
      <c r="N154" s="81">
        <v>71.058374999999998</v>
      </c>
      <c r="O154" s="81">
        <v>66.580574999999996</v>
      </c>
      <c r="P154" s="100">
        <f t="shared" si="2"/>
        <v>778.29473499999915</v>
      </c>
    </row>
    <row r="155" spans="1:16" x14ac:dyDescent="0.2">
      <c r="A155" s="64"/>
      <c r="B155" s="80" t="s">
        <v>622</v>
      </c>
      <c r="C155" s="80" t="s">
        <v>738</v>
      </c>
      <c r="D155" s="81">
        <v>0</v>
      </c>
      <c r="E155" s="81">
        <v>0</v>
      </c>
      <c r="F155" s="81">
        <v>0</v>
      </c>
      <c r="G155" s="81">
        <v>0</v>
      </c>
      <c r="H155" s="81">
        <v>0</v>
      </c>
      <c r="I155" s="81">
        <v>0</v>
      </c>
      <c r="J155" s="81">
        <v>0</v>
      </c>
      <c r="K155" s="81">
        <v>0</v>
      </c>
      <c r="L155" s="81">
        <v>0</v>
      </c>
      <c r="M155" s="81">
        <v>0</v>
      </c>
      <c r="N155" s="81">
        <v>0</v>
      </c>
      <c r="O155" s="81">
        <v>0</v>
      </c>
      <c r="P155" s="100">
        <f t="shared" si="2"/>
        <v>0</v>
      </c>
    </row>
    <row r="156" spans="1:16" x14ac:dyDescent="0.2">
      <c r="A156" s="64"/>
      <c r="B156" s="80" t="s">
        <v>623</v>
      </c>
      <c r="C156" s="80" t="s">
        <v>738</v>
      </c>
      <c r="D156" s="81">
        <v>0</v>
      </c>
      <c r="E156" s="81">
        <v>0</v>
      </c>
      <c r="F156" s="81">
        <v>0</v>
      </c>
      <c r="G156" s="81">
        <v>0</v>
      </c>
      <c r="H156" s="81">
        <v>0</v>
      </c>
      <c r="I156" s="81">
        <v>0</v>
      </c>
      <c r="J156" s="81">
        <v>0</v>
      </c>
      <c r="K156" s="81">
        <v>0</v>
      </c>
      <c r="L156" s="81">
        <v>0</v>
      </c>
      <c r="M156" s="81">
        <v>0</v>
      </c>
      <c r="N156" s="81">
        <v>0</v>
      </c>
      <c r="O156" s="81">
        <v>0</v>
      </c>
      <c r="P156" s="100">
        <f t="shared" si="2"/>
        <v>0</v>
      </c>
    </row>
    <row r="157" spans="1:16" x14ac:dyDescent="0.2">
      <c r="A157" s="64"/>
      <c r="B157" s="80" t="s">
        <v>624</v>
      </c>
      <c r="C157" s="80" t="s">
        <v>738</v>
      </c>
      <c r="D157" s="81">
        <v>0</v>
      </c>
      <c r="E157" s="81">
        <v>0</v>
      </c>
      <c r="F157" s="81">
        <v>0</v>
      </c>
      <c r="G157" s="81">
        <v>0</v>
      </c>
      <c r="H157" s="81">
        <v>0</v>
      </c>
      <c r="I157" s="81">
        <v>0</v>
      </c>
      <c r="J157" s="81">
        <v>0</v>
      </c>
      <c r="K157" s="81">
        <v>0</v>
      </c>
      <c r="L157" s="81">
        <v>0</v>
      </c>
      <c r="M157" s="81">
        <v>0</v>
      </c>
      <c r="N157" s="81">
        <v>0</v>
      </c>
      <c r="O157" s="81">
        <v>0</v>
      </c>
      <c r="P157" s="100">
        <f t="shared" si="2"/>
        <v>0</v>
      </c>
    </row>
    <row r="158" spans="1:16" x14ac:dyDescent="0.2">
      <c r="A158" s="64"/>
      <c r="B158" s="80" t="s">
        <v>625</v>
      </c>
      <c r="C158" s="80" t="s">
        <v>738</v>
      </c>
      <c r="D158" s="81">
        <v>0</v>
      </c>
      <c r="E158" s="81">
        <v>0</v>
      </c>
      <c r="F158" s="81">
        <v>0</v>
      </c>
      <c r="G158" s="81">
        <v>0</v>
      </c>
      <c r="H158" s="81">
        <v>0</v>
      </c>
      <c r="I158" s="81">
        <v>0</v>
      </c>
      <c r="J158" s="81">
        <v>0</v>
      </c>
      <c r="K158" s="81">
        <v>0</v>
      </c>
      <c r="L158" s="81">
        <v>0</v>
      </c>
      <c r="M158" s="81">
        <v>0</v>
      </c>
      <c r="N158" s="81">
        <v>0</v>
      </c>
      <c r="O158" s="81">
        <v>0</v>
      </c>
      <c r="P158" s="100">
        <f t="shared" si="2"/>
        <v>0</v>
      </c>
    </row>
    <row r="159" spans="1:16" x14ac:dyDescent="0.2">
      <c r="A159" s="64"/>
      <c r="B159" s="80" t="s">
        <v>681</v>
      </c>
      <c r="C159" s="80" t="s">
        <v>738</v>
      </c>
      <c r="D159" s="81">
        <v>15609.553631470255</v>
      </c>
      <c r="E159" s="81">
        <v>14441.732377182449</v>
      </c>
      <c r="F159" s="81">
        <v>14934.517634731445</v>
      </c>
      <c r="G159" s="81">
        <v>12910.395656566539</v>
      </c>
      <c r="H159" s="81">
        <v>13717.158866040594</v>
      </c>
      <c r="I159" s="81">
        <v>14126.043303195418</v>
      </c>
      <c r="J159" s="81">
        <v>14232.719702766541</v>
      </c>
      <c r="K159" s="81">
        <v>13661.059352544451</v>
      </c>
      <c r="L159" s="81">
        <v>12294.479921370254</v>
      </c>
      <c r="M159" s="81">
        <v>12917.067499337485</v>
      </c>
      <c r="N159" s="81">
        <v>12804.503488681295</v>
      </c>
      <c r="O159" s="81">
        <v>13928.756748562737</v>
      </c>
      <c r="P159" s="100">
        <f t="shared" si="2"/>
        <v>165577.98818244948</v>
      </c>
    </row>
    <row r="160" spans="1:16" x14ac:dyDescent="0.2">
      <c r="A160" s="64"/>
      <c r="B160" s="80" t="s">
        <v>682</v>
      </c>
      <c r="C160" s="80" t="s">
        <v>738</v>
      </c>
      <c r="D160" s="81">
        <v>7444.0025316387128</v>
      </c>
      <c r="E160" s="81">
        <v>6755.7094858144828</v>
      </c>
      <c r="F160" s="81">
        <v>7053.3645346516678</v>
      </c>
      <c r="G160" s="81">
        <v>6269.3741935371145</v>
      </c>
      <c r="H160" s="81">
        <v>6542.1734853269909</v>
      </c>
      <c r="I160" s="81">
        <v>6852.1163227569386</v>
      </c>
      <c r="J160" s="81">
        <v>6788.74610088795</v>
      </c>
      <c r="K160" s="81">
        <v>6634.7062954471594</v>
      </c>
      <c r="L160" s="81">
        <v>5770.2179299424824</v>
      </c>
      <c r="M160" s="81">
        <v>6141.2004338233519</v>
      </c>
      <c r="N160" s="81">
        <v>6143.4942556971828</v>
      </c>
      <c r="O160" s="81">
        <v>6619.3819349629703</v>
      </c>
      <c r="P160" s="100">
        <f t="shared" si="2"/>
        <v>79014.487504487013</v>
      </c>
    </row>
    <row r="161" spans="1:16" x14ac:dyDescent="0.2">
      <c r="A161" s="64"/>
      <c r="B161" s="80" t="s">
        <v>683</v>
      </c>
      <c r="C161" s="80" t="s">
        <v>738</v>
      </c>
      <c r="D161" s="81">
        <v>59748.592418544336</v>
      </c>
      <c r="E161" s="81">
        <v>55025.780010848815</v>
      </c>
      <c r="F161" s="81">
        <v>56792.282095990886</v>
      </c>
      <c r="G161" s="81">
        <v>49862.573643123134</v>
      </c>
      <c r="H161" s="81">
        <v>52003.941073382979</v>
      </c>
      <c r="I161" s="81">
        <v>52966.076343754175</v>
      </c>
      <c r="J161" s="81">
        <v>53014.152940107364</v>
      </c>
      <c r="K161" s="81">
        <v>51740.746712706008</v>
      </c>
      <c r="L161" s="81">
        <v>46420.891829456676</v>
      </c>
      <c r="M161" s="81">
        <v>49239.070890819392</v>
      </c>
      <c r="N161" s="81">
        <v>49044.194468964037</v>
      </c>
      <c r="O161" s="81">
        <v>52949.55684009465</v>
      </c>
      <c r="P161" s="100">
        <f t="shared" si="2"/>
        <v>628807.85926779232</v>
      </c>
    </row>
    <row r="162" spans="1:16" x14ac:dyDescent="0.2">
      <c r="A162" s="64"/>
      <c r="B162" s="80" t="s">
        <v>563</v>
      </c>
      <c r="C162" s="80" t="s">
        <v>738</v>
      </c>
      <c r="D162" s="81">
        <v>14876.833165102787</v>
      </c>
      <c r="E162" s="81">
        <v>13621.665493586243</v>
      </c>
      <c r="F162" s="81">
        <v>14023.971818765081</v>
      </c>
      <c r="G162" s="81">
        <v>12555.000131279037</v>
      </c>
      <c r="H162" s="81">
        <v>12791.398796877151</v>
      </c>
      <c r="I162" s="81">
        <v>12841.943442268834</v>
      </c>
      <c r="J162" s="81">
        <v>12740.625713414627</v>
      </c>
      <c r="K162" s="81">
        <v>12710.689111421281</v>
      </c>
      <c r="L162" s="81">
        <v>11358.458260517855</v>
      </c>
      <c r="M162" s="81">
        <v>12197.446089345258</v>
      </c>
      <c r="N162" s="81">
        <v>12223.866379027922</v>
      </c>
      <c r="O162" s="81">
        <v>13069.838617539137</v>
      </c>
      <c r="P162" s="100">
        <f t="shared" si="2"/>
        <v>155011.73701914522</v>
      </c>
    </row>
    <row r="163" spans="1:16" x14ac:dyDescent="0.2">
      <c r="A163" s="64"/>
      <c r="B163" s="80" t="s">
        <v>504</v>
      </c>
      <c r="C163" s="80" t="s">
        <v>738</v>
      </c>
      <c r="D163" s="81">
        <v>0</v>
      </c>
      <c r="E163" s="81">
        <v>0</v>
      </c>
      <c r="F163" s="81">
        <v>0</v>
      </c>
      <c r="G163" s="81">
        <v>0</v>
      </c>
      <c r="H163" s="81">
        <v>0</v>
      </c>
      <c r="I163" s="81">
        <v>0</v>
      </c>
      <c r="J163" s="81">
        <v>0</v>
      </c>
      <c r="K163" s="81">
        <v>0</v>
      </c>
      <c r="L163" s="81">
        <v>0</v>
      </c>
      <c r="M163" s="81">
        <v>0</v>
      </c>
      <c r="N163" s="81">
        <v>0</v>
      </c>
      <c r="O163" s="81">
        <v>0</v>
      </c>
      <c r="P163" s="100">
        <f t="shared" si="2"/>
        <v>0</v>
      </c>
    </row>
    <row r="164" spans="1:16" x14ac:dyDescent="0.2">
      <c r="A164" s="64"/>
      <c r="B164" s="80" t="s">
        <v>724</v>
      </c>
      <c r="C164" s="80" t="s">
        <v>738</v>
      </c>
      <c r="D164" s="81">
        <v>22392.55689499998</v>
      </c>
      <c r="E164" s="81">
        <v>18829.457084999987</v>
      </c>
      <c r="F164" s="81">
        <v>23150.166080999981</v>
      </c>
      <c r="G164" s="81">
        <v>22041.636792000012</v>
      </c>
      <c r="H164" s="81">
        <v>29059.385658000007</v>
      </c>
      <c r="I164" s="81">
        <v>26545.120009999955</v>
      </c>
      <c r="J164" s="81">
        <v>23289.781658999986</v>
      </c>
      <c r="K164" s="81">
        <v>24083.166139000001</v>
      </c>
      <c r="L164" s="81">
        <v>20626.40633899999</v>
      </c>
      <c r="M164" s="81">
        <v>26778.079232737131</v>
      </c>
      <c r="N164" s="81">
        <v>17869.813867788384</v>
      </c>
      <c r="O164" s="81">
        <v>23014.829401999988</v>
      </c>
      <c r="P164" s="100">
        <f t="shared" si="2"/>
        <v>277680.39916052541</v>
      </c>
    </row>
    <row r="165" spans="1:16" x14ac:dyDescent="0.2">
      <c r="A165" s="64"/>
      <c r="B165" s="80" t="s">
        <v>626</v>
      </c>
      <c r="C165" s="80" t="s">
        <v>738</v>
      </c>
      <c r="D165" s="81">
        <v>0</v>
      </c>
      <c r="E165" s="81">
        <v>0</v>
      </c>
      <c r="F165" s="81">
        <v>0</v>
      </c>
      <c r="G165" s="81">
        <v>0</v>
      </c>
      <c r="H165" s="81">
        <v>0</v>
      </c>
      <c r="I165" s="81">
        <v>0</v>
      </c>
      <c r="J165" s="81">
        <v>0</v>
      </c>
      <c r="K165" s="81">
        <v>0</v>
      </c>
      <c r="L165" s="81">
        <v>0</v>
      </c>
      <c r="M165" s="81">
        <v>0</v>
      </c>
      <c r="N165" s="81">
        <v>0</v>
      </c>
      <c r="O165" s="81">
        <v>0</v>
      </c>
      <c r="P165" s="100">
        <f t="shared" si="2"/>
        <v>0</v>
      </c>
    </row>
    <row r="166" spans="1:16" x14ac:dyDescent="0.2">
      <c r="A166" s="64"/>
      <c r="B166" s="80" t="s">
        <v>704</v>
      </c>
      <c r="C166" s="80" t="s">
        <v>738</v>
      </c>
      <c r="D166" s="81">
        <v>17043.055210000002</v>
      </c>
      <c r="E166" s="81">
        <v>18530.099590000005</v>
      </c>
      <c r="F166" s="81">
        <v>17998.621800000008</v>
      </c>
      <c r="G166" s="81">
        <v>18233.576617000002</v>
      </c>
      <c r="H166" s="81">
        <v>18333.488966000012</v>
      </c>
      <c r="I166" s="81">
        <v>15782.689463000013</v>
      </c>
      <c r="J166" s="81">
        <v>14864.947609999996</v>
      </c>
      <c r="K166" s="81">
        <v>18678.241689999988</v>
      </c>
      <c r="L166" s="81">
        <v>16961.738275999996</v>
      </c>
      <c r="M166" s="81">
        <v>17131.814667999999</v>
      </c>
      <c r="N166" s="81">
        <v>18695.618332000002</v>
      </c>
      <c r="O166" s="81">
        <v>19308.599748000004</v>
      </c>
      <c r="P166" s="100">
        <f t="shared" si="2"/>
        <v>211562.49197000006</v>
      </c>
    </row>
    <row r="167" spans="1:16" x14ac:dyDescent="0.2">
      <c r="A167" s="64"/>
      <c r="B167" s="80" t="s">
        <v>705</v>
      </c>
      <c r="C167" s="80" t="s">
        <v>738</v>
      </c>
      <c r="D167" s="81">
        <v>852.39270300000101</v>
      </c>
      <c r="E167" s="81">
        <v>799.17605699999967</v>
      </c>
      <c r="F167" s="81">
        <v>851.83211000000017</v>
      </c>
      <c r="G167" s="81">
        <v>821.34008700000004</v>
      </c>
      <c r="H167" s="81">
        <v>810.30083600000012</v>
      </c>
      <c r="I167" s="81">
        <v>779.2963000000002</v>
      </c>
      <c r="J167" s="81">
        <v>794.56708199999991</v>
      </c>
      <c r="K167" s="81">
        <v>827.20718800000088</v>
      </c>
      <c r="L167" s="81">
        <v>763.69929699999966</v>
      </c>
      <c r="M167" s="81">
        <v>885.75806299999965</v>
      </c>
      <c r="N167" s="81">
        <v>932.92885700000045</v>
      </c>
      <c r="O167" s="81">
        <v>1029.810185999999</v>
      </c>
      <c r="P167" s="100">
        <f t="shared" si="2"/>
        <v>10148.308766</v>
      </c>
    </row>
    <row r="168" spans="1:16" x14ac:dyDescent="0.2">
      <c r="A168" s="78"/>
      <c r="B168" s="80" t="s">
        <v>684</v>
      </c>
      <c r="C168" s="80" t="s">
        <v>738</v>
      </c>
      <c r="D168" s="81">
        <v>4953.6162020000038</v>
      </c>
      <c r="E168" s="81">
        <v>3947.4686019999995</v>
      </c>
      <c r="F168" s="81">
        <v>5671.003991000005</v>
      </c>
      <c r="G168" s="81">
        <v>5297.7822419999993</v>
      </c>
      <c r="H168" s="81">
        <v>6316.5303660000009</v>
      </c>
      <c r="I168" s="81">
        <v>5009.9728909999976</v>
      </c>
      <c r="J168" s="81">
        <v>6064.617949999998</v>
      </c>
      <c r="K168" s="81">
        <v>6267.0363629999956</v>
      </c>
      <c r="L168" s="81">
        <v>5854.3546730000016</v>
      </c>
      <c r="M168" s="81">
        <v>6564.9279869999991</v>
      </c>
      <c r="N168" s="81">
        <v>6329.1183980000042</v>
      </c>
      <c r="O168" s="81">
        <v>6518.8128240000005</v>
      </c>
      <c r="P168" s="100">
        <f t="shared" si="2"/>
        <v>68795.242488999997</v>
      </c>
    </row>
    <row r="169" spans="1:16" x14ac:dyDescent="0.2">
      <c r="A169" s="78"/>
      <c r="B169" s="80" t="s">
        <v>741</v>
      </c>
      <c r="C169" s="80" t="s">
        <v>738</v>
      </c>
      <c r="D169" s="81">
        <v>0</v>
      </c>
      <c r="E169" s="81">
        <v>0</v>
      </c>
      <c r="F169" s="81">
        <v>0</v>
      </c>
      <c r="G169" s="81">
        <v>0</v>
      </c>
      <c r="H169" s="81">
        <v>0</v>
      </c>
      <c r="I169" s="81">
        <v>0</v>
      </c>
      <c r="J169" s="81">
        <v>0</v>
      </c>
      <c r="K169" s="81">
        <v>0</v>
      </c>
      <c r="L169" s="81">
        <v>0</v>
      </c>
      <c r="M169" s="81">
        <v>0</v>
      </c>
      <c r="N169" s="81">
        <v>0</v>
      </c>
      <c r="O169" s="81">
        <v>0</v>
      </c>
      <c r="P169" s="100">
        <f t="shared" si="2"/>
        <v>0</v>
      </c>
    </row>
    <row r="170" spans="1:16" x14ac:dyDescent="0.2">
      <c r="A170" s="78"/>
      <c r="B170" s="80" t="s">
        <v>742</v>
      </c>
      <c r="C170" s="80" t="s">
        <v>738</v>
      </c>
      <c r="D170" s="81">
        <v>0</v>
      </c>
      <c r="E170" s="81">
        <v>0</v>
      </c>
      <c r="F170" s="81">
        <v>0</v>
      </c>
      <c r="G170" s="81">
        <v>0</v>
      </c>
      <c r="H170" s="81">
        <v>0</v>
      </c>
      <c r="I170" s="81">
        <v>0</v>
      </c>
      <c r="J170" s="81">
        <v>0</v>
      </c>
      <c r="K170" s="81">
        <v>0</v>
      </c>
      <c r="L170" s="81">
        <v>0</v>
      </c>
      <c r="M170" s="81">
        <v>0</v>
      </c>
      <c r="N170" s="81">
        <v>0</v>
      </c>
      <c r="O170" s="81">
        <v>0</v>
      </c>
      <c r="P170" s="100">
        <f t="shared" si="2"/>
        <v>0</v>
      </c>
    </row>
    <row r="171" spans="1:16" x14ac:dyDescent="0.2">
      <c r="A171" s="78"/>
      <c r="B171" s="80" t="s">
        <v>743</v>
      </c>
      <c r="C171" s="80" t="s">
        <v>738</v>
      </c>
      <c r="D171" s="81">
        <v>0</v>
      </c>
      <c r="E171" s="81">
        <v>0</v>
      </c>
      <c r="F171" s="81">
        <v>0</v>
      </c>
      <c r="G171" s="81">
        <v>0</v>
      </c>
      <c r="H171" s="81">
        <v>0</v>
      </c>
      <c r="I171" s="81">
        <v>0</v>
      </c>
      <c r="J171" s="81">
        <v>0</v>
      </c>
      <c r="K171" s="81">
        <v>0</v>
      </c>
      <c r="L171" s="81">
        <v>0</v>
      </c>
      <c r="M171" s="81">
        <v>0</v>
      </c>
      <c r="N171" s="81">
        <v>0</v>
      </c>
      <c r="O171" s="81">
        <v>0</v>
      </c>
      <c r="P171" s="100">
        <f t="shared" si="2"/>
        <v>0</v>
      </c>
    </row>
    <row r="172" spans="1:16" x14ac:dyDescent="0.2">
      <c r="A172" s="78"/>
      <c r="B172" s="80" t="s">
        <v>744</v>
      </c>
      <c r="C172" s="80" t="s">
        <v>738</v>
      </c>
      <c r="D172" s="81">
        <v>0</v>
      </c>
      <c r="E172" s="81">
        <v>0</v>
      </c>
      <c r="F172" s="81">
        <v>0</v>
      </c>
      <c r="G172" s="81">
        <v>0</v>
      </c>
      <c r="H172" s="81">
        <v>0</v>
      </c>
      <c r="I172" s="81">
        <v>0</v>
      </c>
      <c r="J172" s="81">
        <v>0</v>
      </c>
      <c r="K172" s="81">
        <v>0</v>
      </c>
      <c r="L172" s="81">
        <v>0</v>
      </c>
      <c r="M172" s="81">
        <v>0</v>
      </c>
      <c r="N172" s="81">
        <v>0</v>
      </c>
      <c r="O172" s="81">
        <v>0</v>
      </c>
      <c r="P172" s="100">
        <f t="shared" si="2"/>
        <v>0</v>
      </c>
    </row>
    <row r="173" spans="1:16" x14ac:dyDescent="0.2">
      <c r="A173" s="78"/>
      <c r="B173" s="80" t="s">
        <v>745</v>
      </c>
      <c r="C173" s="80" t="s">
        <v>738</v>
      </c>
      <c r="D173" s="81">
        <v>0</v>
      </c>
      <c r="E173" s="81">
        <v>0</v>
      </c>
      <c r="F173" s="81">
        <v>0</v>
      </c>
      <c r="G173" s="81">
        <v>0</v>
      </c>
      <c r="H173" s="81">
        <v>0</v>
      </c>
      <c r="I173" s="81">
        <v>0</v>
      </c>
      <c r="J173" s="81">
        <v>0</v>
      </c>
      <c r="K173" s="81">
        <v>0</v>
      </c>
      <c r="L173" s="81">
        <v>0</v>
      </c>
      <c r="M173" s="81">
        <v>0</v>
      </c>
      <c r="N173" s="81">
        <v>0</v>
      </c>
      <c r="O173" s="81">
        <v>0</v>
      </c>
      <c r="P173" s="100">
        <f t="shared" si="2"/>
        <v>0</v>
      </c>
    </row>
    <row r="174" spans="1:16" x14ac:dyDescent="0.2">
      <c r="A174" s="78"/>
      <c r="B174" s="80" t="s">
        <v>746</v>
      </c>
      <c r="C174" s="80" t="s">
        <v>738</v>
      </c>
      <c r="D174" s="81">
        <v>0</v>
      </c>
      <c r="E174" s="81">
        <v>0</v>
      </c>
      <c r="F174" s="81">
        <v>0</v>
      </c>
      <c r="G174" s="81">
        <v>0</v>
      </c>
      <c r="H174" s="81">
        <v>0</v>
      </c>
      <c r="I174" s="81">
        <v>0</v>
      </c>
      <c r="J174" s="81">
        <v>0</v>
      </c>
      <c r="K174" s="81">
        <v>0</v>
      </c>
      <c r="L174" s="81">
        <v>0</v>
      </c>
      <c r="M174" s="81">
        <v>0</v>
      </c>
      <c r="N174" s="81">
        <v>0</v>
      </c>
      <c r="O174" s="81">
        <v>0</v>
      </c>
      <c r="P174" s="100">
        <f t="shared" si="2"/>
        <v>0</v>
      </c>
    </row>
    <row r="175" spans="1:16" x14ac:dyDescent="0.2">
      <c r="A175" s="78"/>
      <c r="B175" s="80" t="s">
        <v>747</v>
      </c>
      <c r="C175" s="80" t="s">
        <v>738</v>
      </c>
      <c r="D175" s="81">
        <v>0</v>
      </c>
      <c r="E175" s="81">
        <v>0</v>
      </c>
      <c r="F175" s="81">
        <v>0</v>
      </c>
      <c r="G175" s="81">
        <v>0</v>
      </c>
      <c r="H175" s="81">
        <v>0</v>
      </c>
      <c r="I175" s="81">
        <v>0</v>
      </c>
      <c r="J175" s="81">
        <v>0</v>
      </c>
      <c r="K175" s="81">
        <v>0</v>
      </c>
      <c r="L175" s="81">
        <v>0</v>
      </c>
      <c r="M175" s="81">
        <v>0</v>
      </c>
      <c r="N175" s="81">
        <v>0</v>
      </c>
      <c r="O175" s="81">
        <v>0</v>
      </c>
      <c r="P175" s="100">
        <f t="shared" si="2"/>
        <v>0</v>
      </c>
    </row>
    <row r="176" spans="1:16" x14ac:dyDescent="0.2">
      <c r="A176" s="78"/>
      <c r="B176" s="80" t="s">
        <v>748</v>
      </c>
      <c r="C176" s="80" t="s">
        <v>738</v>
      </c>
      <c r="D176" s="81">
        <v>0</v>
      </c>
      <c r="E176" s="81">
        <v>0</v>
      </c>
      <c r="F176" s="81">
        <v>0</v>
      </c>
      <c r="G176" s="81">
        <v>0</v>
      </c>
      <c r="H176" s="81">
        <v>0</v>
      </c>
      <c r="I176" s="81">
        <v>0</v>
      </c>
      <c r="J176" s="81">
        <v>0</v>
      </c>
      <c r="K176" s="81">
        <v>0</v>
      </c>
      <c r="L176" s="81">
        <v>0</v>
      </c>
      <c r="M176" s="81">
        <v>0</v>
      </c>
      <c r="N176" s="81">
        <v>0</v>
      </c>
      <c r="O176" s="81">
        <v>0</v>
      </c>
      <c r="P176" s="100">
        <f t="shared" si="2"/>
        <v>0</v>
      </c>
    </row>
    <row r="177" spans="1:16" x14ac:dyDescent="0.2">
      <c r="A177" s="78"/>
      <c r="B177" s="80" t="s">
        <v>749</v>
      </c>
      <c r="C177" s="80" t="s">
        <v>738</v>
      </c>
      <c r="D177" s="81">
        <v>0</v>
      </c>
      <c r="E177" s="81">
        <v>0</v>
      </c>
      <c r="F177" s="81">
        <v>0</v>
      </c>
      <c r="G177" s="81">
        <v>0</v>
      </c>
      <c r="H177" s="81">
        <v>0</v>
      </c>
      <c r="I177" s="81">
        <v>0</v>
      </c>
      <c r="J177" s="81">
        <v>0</v>
      </c>
      <c r="K177" s="81">
        <v>0</v>
      </c>
      <c r="L177" s="81">
        <v>0</v>
      </c>
      <c r="M177" s="81">
        <v>0</v>
      </c>
      <c r="N177" s="81">
        <v>0</v>
      </c>
      <c r="O177" s="81">
        <v>0</v>
      </c>
      <c r="P177" s="100">
        <f t="shared" si="2"/>
        <v>0</v>
      </c>
    </row>
    <row r="178" spans="1:16" x14ac:dyDescent="0.2">
      <c r="A178" s="78"/>
      <c r="B178" s="80" t="s">
        <v>750</v>
      </c>
      <c r="C178" s="80" t="s">
        <v>738</v>
      </c>
      <c r="D178" s="81">
        <v>0</v>
      </c>
      <c r="E178" s="81">
        <v>0</v>
      </c>
      <c r="F178" s="81">
        <v>0</v>
      </c>
      <c r="G178" s="81">
        <v>0</v>
      </c>
      <c r="H178" s="81">
        <v>0</v>
      </c>
      <c r="I178" s="81">
        <v>0</v>
      </c>
      <c r="J178" s="81">
        <v>0</v>
      </c>
      <c r="K178" s="81">
        <v>0</v>
      </c>
      <c r="L178" s="81">
        <v>0</v>
      </c>
      <c r="M178" s="81">
        <v>0</v>
      </c>
      <c r="N178" s="81">
        <v>0</v>
      </c>
      <c r="O178" s="81">
        <v>0</v>
      </c>
      <c r="P178" s="100">
        <f t="shared" si="2"/>
        <v>0</v>
      </c>
    </row>
    <row r="179" spans="1:16" x14ac:dyDescent="0.2">
      <c r="A179" s="78"/>
      <c r="B179" s="80" t="s">
        <v>751</v>
      </c>
      <c r="C179" s="80" t="s">
        <v>738</v>
      </c>
      <c r="D179" s="81">
        <v>0</v>
      </c>
      <c r="E179" s="81">
        <v>0</v>
      </c>
      <c r="F179" s="81">
        <v>0</v>
      </c>
      <c r="G179" s="81">
        <v>0</v>
      </c>
      <c r="H179" s="81">
        <v>0</v>
      </c>
      <c r="I179" s="81">
        <v>0</v>
      </c>
      <c r="J179" s="81">
        <v>0</v>
      </c>
      <c r="K179" s="81">
        <v>0</v>
      </c>
      <c r="L179" s="81">
        <v>0</v>
      </c>
      <c r="M179" s="81">
        <v>0</v>
      </c>
      <c r="N179" s="81">
        <v>0</v>
      </c>
      <c r="O179" s="81">
        <v>0</v>
      </c>
      <c r="P179" s="100">
        <f t="shared" si="2"/>
        <v>0</v>
      </c>
    </row>
    <row r="180" spans="1:16" x14ac:dyDescent="0.2">
      <c r="A180" s="78"/>
      <c r="B180" s="80" t="s">
        <v>752</v>
      </c>
      <c r="C180" s="80" t="s">
        <v>738</v>
      </c>
      <c r="D180" s="81">
        <v>0</v>
      </c>
      <c r="E180" s="81">
        <v>0</v>
      </c>
      <c r="F180" s="81">
        <v>0</v>
      </c>
      <c r="G180" s="81">
        <v>0</v>
      </c>
      <c r="H180" s="81">
        <v>0</v>
      </c>
      <c r="I180" s="81">
        <v>0</v>
      </c>
      <c r="J180" s="81">
        <v>0</v>
      </c>
      <c r="K180" s="81">
        <v>0</v>
      </c>
      <c r="L180" s="81">
        <v>0</v>
      </c>
      <c r="M180" s="81">
        <v>0</v>
      </c>
      <c r="N180" s="81">
        <v>0</v>
      </c>
      <c r="O180" s="81">
        <v>0</v>
      </c>
      <c r="P180" s="100">
        <f t="shared" si="2"/>
        <v>0</v>
      </c>
    </row>
    <row r="181" spans="1:16" x14ac:dyDescent="0.2">
      <c r="A181" s="78"/>
      <c r="B181" s="80" t="s">
        <v>753</v>
      </c>
      <c r="C181" s="80" t="s">
        <v>738</v>
      </c>
      <c r="D181" s="81">
        <v>0</v>
      </c>
      <c r="E181" s="81">
        <v>0</v>
      </c>
      <c r="F181" s="81">
        <v>0</v>
      </c>
      <c r="G181" s="81">
        <v>0</v>
      </c>
      <c r="H181" s="81">
        <v>0</v>
      </c>
      <c r="I181" s="81">
        <v>0</v>
      </c>
      <c r="J181" s="81">
        <v>0</v>
      </c>
      <c r="K181" s="81">
        <v>0</v>
      </c>
      <c r="L181" s="81">
        <v>0</v>
      </c>
      <c r="M181" s="81">
        <v>0</v>
      </c>
      <c r="N181" s="81">
        <v>0</v>
      </c>
      <c r="O181" s="81">
        <v>0</v>
      </c>
      <c r="P181" s="100">
        <f t="shared" si="2"/>
        <v>0</v>
      </c>
    </row>
    <row r="182" spans="1:16" x14ac:dyDescent="0.2">
      <c r="A182" s="78"/>
      <c r="B182" s="80" t="s">
        <v>754</v>
      </c>
      <c r="C182" s="80" t="s">
        <v>738</v>
      </c>
      <c r="D182" s="81">
        <v>0</v>
      </c>
      <c r="E182" s="81">
        <v>0</v>
      </c>
      <c r="F182" s="81">
        <v>0</v>
      </c>
      <c r="G182" s="81">
        <v>0</v>
      </c>
      <c r="H182" s="81">
        <v>0</v>
      </c>
      <c r="I182" s="81">
        <v>0</v>
      </c>
      <c r="J182" s="81">
        <v>0</v>
      </c>
      <c r="K182" s="81">
        <v>0</v>
      </c>
      <c r="L182" s="81">
        <v>0</v>
      </c>
      <c r="M182" s="81">
        <v>0</v>
      </c>
      <c r="N182" s="81">
        <v>0</v>
      </c>
      <c r="O182" s="81">
        <v>0</v>
      </c>
      <c r="P182" s="100">
        <f t="shared" si="2"/>
        <v>0</v>
      </c>
    </row>
    <row r="183" spans="1:16" x14ac:dyDescent="0.2">
      <c r="A183" s="78"/>
      <c r="B183" s="80" t="s">
        <v>755</v>
      </c>
      <c r="C183" s="80" t="s">
        <v>738</v>
      </c>
      <c r="D183" s="81">
        <v>0</v>
      </c>
      <c r="E183" s="81">
        <v>0</v>
      </c>
      <c r="F183" s="81">
        <v>0</v>
      </c>
      <c r="G183" s="81">
        <v>0</v>
      </c>
      <c r="H183" s="81">
        <v>0</v>
      </c>
      <c r="I183" s="81">
        <v>0</v>
      </c>
      <c r="J183" s="81">
        <v>0</v>
      </c>
      <c r="K183" s="81">
        <v>0</v>
      </c>
      <c r="L183" s="81">
        <v>0</v>
      </c>
      <c r="M183" s="81">
        <v>0</v>
      </c>
      <c r="N183" s="81">
        <v>0</v>
      </c>
      <c r="O183" s="81">
        <v>0</v>
      </c>
      <c r="P183" s="100">
        <f t="shared" si="2"/>
        <v>0</v>
      </c>
    </row>
    <row r="184" spans="1:16" x14ac:dyDescent="0.2">
      <c r="A184" s="78"/>
      <c r="B184" s="80" t="s">
        <v>129</v>
      </c>
      <c r="C184" s="80" t="s">
        <v>738</v>
      </c>
      <c r="D184" s="81">
        <v>0</v>
      </c>
      <c r="E184" s="81">
        <v>0</v>
      </c>
      <c r="F184" s="81">
        <v>0</v>
      </c>
      <c r="G184" s="81">
        <v>0</v>
      </c>
      <c r="H184" s="81">
        <v>0</v>
      </c>
      <c r="I184" s="81">
        <v>0</v>
      </c>
      <c r="J184" s="81">
        <v>0</v>
      </c>
      <c r="K184" s="81">
        <v>0</v>
      </c>
      <c r="L184" s="81">
        <v>0</v>
      </c>
      <c r="M184" s="81">
        <v>0</v>
      </c>
      <c r="N184" s="81">
        <v>0</v>
      </c>
      <c r="O184" s="81">
        <v>0</v>
      </c>
      <c r="P184" s="100">
        <f t="shared" si="2"/>
        <v>0</v>
      </c>
    </row>
    <row r="185" spans="1:16" x14ac:dyDescent="0.2">
      <c r="A185" s="78"/>
      <c r="B185" s="80" t="s">
        <v>147</v>
      </c>
      <c r="C185" s="80" t="s">
        <v>738</v>
      </c>
      <c r="D185" s="81">
        <v>0</v>
      </c>
      <c r="E185" s="81">
        <v>0</v>
      </c>
      <c r="F185" s="81">
        <v>0</v>
      </c>
      <c r="G185" s="81">
        <v>0</v>
      </c>
      <c r="H185" s="81">
        <v>0</v>
      </c>
      <c r="I185" s="81">
        <v>0</v>
      </c>
      <c r="J185" s="81">
        <v>0</v>
      </c>
      <c r="K185" s="81">
        <v>0</v>
      </c>
      <c r="L185" s="81">
        <v>0</v>
      </c>
      <c r="M185" s="81">
        <v>0</v>
      </c>
      <c r="N185" s="81">
        <v>0</v>
      </c>
      <c r="O185" s="81">
        <v>0</v>
      </c>
      <c r="P185" s="100">
        <f t="shared" si="2"/>
        <v>0</v>
      </c>
    </row>
    <row r="186" spans="1:16" x14ac:dyDescent="0.2">
      <c r="A186" s="78"/>
      <c r="B186" s="80" t="s">
        <v>154</v>
      </c>
      <c r="C186" s="80" t="s">
        <v>738</v>
      </c>
      <c r="D186" s="81">
        <v>0</v>
      </c>
      <c r="E186" s="81">
        <v>0</v>
      </c>
      <c r="F186" s="81">
        <v>0</v>
      </c>
      <c r="G186" s="81">
        <v>0</v>
      </c>
      <c r="H186" s="81">
        <v>0</v>
      </c>
      <c r="I186" s="81">
        <v>0</v>
      </c>
      <c r="J186" s="81">
        <v>0</v>
      </c>
      <c r="K186" s="81">
        <v>0</v>
      </c>
      <c r="L186" s="81">
        <v>0</v>
      </c>
      <c r="M186" s="81">
        <v>0</v>
      </c>
      <c r="N186" s="81">
        <v>0</v>
      </c>
      <c r="O186" s="81">
        <v>0</v>
      </c>
      <c r="P186" s="100">
        <f t="shared" si="2"/>
        <v>0</v>
      </c>
    </row>
    <row r="187" spans="1:16" x14ac:dyDescent="0.2">
      <c r="A187" s="78"/>
      <c r="B187" s="80" t="s">
        <v>155</v>
      </c>
      <c r="C187" s="80" t="s">
        <v>738</v>
      </c>
      <c r="D187" s="81">
        <v>0</v>
      </c>
      <c r="E187" s="81">
        <v>0</v>
      </c>
      <c r="F187" s="81">
        <v>0</v>
      </c>
      <c r="G187" s="81">
        <v>0</v>
      </c>
      <c r="H187" s="81">
        <v>0</v>
      </c>
      <c r="I187" s="81">
        <v>0</v>
      </c>
      <c r="J187" s="81">
        <v>0</v>
      </c>
      <c r="K187" s="81">
        <v>0</v>
      </c>
      <c r="L187" s="81">
        <v>0</v>
      </c>
      <c r="M187" s="81">
        <v>0</v>
      </c>
      <c r="N187" s="81">
        <v>0</v>
      </c>
      <c r="O187" s="81">
        <v>0</v>
      </c>
      <c r="P187" s="100">
        <f t="shared" si="2"/>
        <v>0</v>
      </c>
    </row>
    <row r="188" spans="1:16" x14ac:dyDescent="0.2">
      <c r="A188" s="78"/>
      <c r="B188" s="80" t="s">
        <v>163</v>
      </c>
      <c r="C188" s="80" t="s">
        <v>738</v>
      </c>
      <c r="D188" s="81">
        <v>0</v>
      </c>
      <c r="E188" s="81">
        <v>0</v>
      </c>
      <c r="F188" s="81">
        <v>0</v>
      </c>
      <c r="G188" s="81">
        <v>0</v>
      </c>
      <c r="H188" s="81">
        <v>0</v>
      </c>
      <c r="I188" s="81">
        <v>0</v>
      </c>
      <c r="J188" s="81">
        <v>0</v>
      </c>
      <c r="K188" s="81">
        <v>0</v>
      </c>
      <c r="L188" s="81">
        <v>0</v>
      </c>
      <c r="M188" s="81">
        <v>0</v>
      </c>
      <c r="N188" s="81">
        <v>0</v>
      </c>
      <c r="O188" s="81">
        <v>0</v>
      </c>
      <c r="P188" s="100">
        <f t="shared" si="2"/>
        <v>0</v>
      </c>
    </row>
    <row r="189" spans="1:16" x14ac:dyDescent="0.2">
      <c r="A189" s="78"/>
      <c r="B189" s="80" t="s">
        <v>153</v>
      </c>
      <c r="C189" s="80" t="s">
        <v>738</v>
      </c>
      <c r="D189" s="81">
        <v>0</v>
      </c>
      <c r="E189" s="81">
        <v>0</v>
      </c>
      <c r="F189" s="81">
        <v>0</v>
      </c>
      <c r="G189" s="81">
        <v>0</v>
      </c>
      <c r="H189" s="81">
        <v>0</v>
      </c>
      <c r="I189" s="81">
        <v>0</v>
      </c>
      <c r="J189" s="81">
        <v>0</v>
      </c>
      <c r="K189" s="81">
        <v>0</v>
      </c>
      <c r="L189" s="81">
        <v>0</v>
      </c>
      <c r="M189" s="81">
        <v>0</v>
      </c>
      <c r="N189" s="81">
        <v>0</v>
      </c>
      <c r="O189" s="81">
        <v>0</v>
      </c>
      <c r="P189" s="100">
        <f t="shared" si="2"/>
        <v>0</v>
      </c>
    </row>
    <row r="190" spans="1:16" x14ac:dyDescent="0.2">
      <c r="A190" s="78"/>
      <c r="B190" s="80" t="s">
        <v>171</v>
      </c>
      <c r="C190" s="80" t="s">
        <v>738</v>
      </c>
      <c r="D190" s="81">
        <v>0</v>
      </c>
      <c r="E190" s="81">
        <v>0</v>
      </c>
      <c r="F190" s="81">
        <v>0</v>
      </c>
      <c r="G190" s="81">
        <v>0</v>
      </c>
      <c r="H190" s="81">
        <v>0</v>
      </c>
      <c r="I190" s="81">
        <v>0</v>
      </c>
      <c r="J190" s="81">
        <v>0</v>
      </c>
      <c r="K190" s="81">
        <v>0</v>
      </c>
      <c r="L190" s="81">
        <v>0</v>
      </c>
      <c r="M190" s="81">
        <v>0</v>
      </c>
      <c r="N190" s="81">
        <v>0</v>
      </c>
      <c r="O190" s="81">
        <v>0</v>
      </c>
      <c r="P190" s="100">
        <f t="shared" si="2"/>
        <v>0</v>
      </c>
    </row>
    <row r="191" spans="1:16" x14ac:dyDescent="0.2">
      <c r="A191" s="78"/>
      <c r="B191" s="80" t="s">
        <v>562</v>
      </c>
      <c r="C191" s="80" t="s">
        <v>738</v>
      </c>
      <c r="D191" s="81">
        <v>0</v>
      </c>
      <c r="E191" s="81">
        <v>0</v>
      </c>
      <c r="F191" s="81">
        <v>0</v>
      </c>
      <c r="G191" s="81">
        <v>0</v>
      </c>
      <c r="H191" s="81">
        <v>0</v>
      </c>
      <c r="I191" s="81">
        <v>0</v>
      </c>
      <c r="J191" s="81">
        <v>0</v>
      </c>
      <c r="K191" s="81">
        <v>0</v>
      </c>
      <c r="L191" s="81">
        <v>0</v>
      </c>
      <c r="M191" s="81">
        <v>0</v>
      </c>
      <c r="N191" s="81">
        <v>0</v>
      </c>
      <c r="O191" s="81">
        <v>0</v>
      </c>
      <c r="P191" s="100">
        <f t="shared" si="2"/>
        <v>0</v>
      </c>
    </row>
    <row r="192" spans="1:16" x14ac:dyDescent="0.2">
      <c r="A192" s="78"/>
      <c r="B192" s="80" t="s">
        <v>564</v>
      </c>
      <c r="C192" s="80" t="s">
        <v>738</v>
      </c>
      <c r="D192" s="81">
        <v>0</v>
      </c>
      <c r="E192" s="81">
        <v>0</v>
      </c>
      <c r="F192" s="81">
        <v>0</v>
      </c>
      <c r="G192" s="81">
        <v>0</v>
      </c>
      <c r="H192" s="81">
        <v>0</v>
      </c>
      <c r="I192" s="81">
        <v>0</v>
      </c>
      <c r="J192" s="81">
        <v>0</v>
      </c>
      <c r="K192" s="81">
        <v>0</v>
      </c>
      <c r="L192" s="81">
        <v>0</v>
      </c>
      <c r="M192" s="81">
        <v>0</v>
      </c>
      <c r="N192" s="81">
        <v>0</v>
      </c>
      <c r="O192" s="81">
        <v>0</v>
      </c>
      <c r="P192" s="100">
        <f t="shared" si="2"/>
        <v>0</v>
      </c>
    </row>
    <row r="193" spans="1:16" x14ac:dyDescent="0.2">
      <c r="A193" s="78"/>
      <c r="B193" s="80" t="s">
        <v>567</v>
      </c>
      <c r="C193" s="80" t="s">
        <v>738</v>
      </c>
      <c r="D193" s="81">
        <v>0</v>
      </c>
      <c r="E193" s="81">
        <v>0</v>
      </c>
      <c r="F193" s="81">
        <v>0</v>
      </c>
      <c r="G193" s="81">
        <v>0</v>
      </c>
      <c r="H193" s="81">
        <v>0</v>
      </c>
      <c r="I193" s="81">
        <v>0</v>
      </c>
      <c r="J193" s="81">
        <v>0</v>
      </c>
      <c r="K193" s="81">
        <v>0</v>
      </c>
      <c r="L193" s="81">
        <v>0</v>
      </c>
      <c r="M193" s="81">
        <v>0</v>
      </c>
      <c r="N193" s="81">
        <v>0</v>
      </c>
      <c r="O193" s="81">
        <v>0</v>
      </c>
      <c r="P193" s="100">
        <f t="shared" si="2"/>
        <v>0</v>
      </c>
    </row>
    <row r="194" spans="1:16" x14ac:dyDescent="0.2">
      <c r="A194" s="78"/>
      <c r="B194" s="80" t="s">
        <v>398</v>
      </c>
      <c r="C194" s="80" t="s">
        <v>738</v>
      </c>
      <c r="D194" s="81">
        <v>0</v>
      </c>
      <c r="E194" s="81">
        <v>0</v>
      </c>
      <c r="F194" s="81">
        <v>0</v>
      </c>
      <c r="G194" s="81">
        <v>0</v>
      </c>
      <c r="H194" s="81">
        <v>0</v>
      </c>
      <c r="I194" s="81">
        <v>0</v>
      </c>
      <c r="J194" s="81">
        <v>0</v>
      </c>
      <c r="K194" s="81">
        <v>0</v>
      </c>
      <c r="L194" s="81">
        <v>0</v>
      </c>
      <c r="M194" s="81">
        <v>0</v>
      </c>
      <c r="N194" s="81">
        <v>0</v>
      </c>
      <c r="O194" s="81">
        <v>0</v>
      </c>
      <c r="P194" s="100">
        <f t="shared" si="2"/>
        <v>0</v>
      </c>
    </row>
    <row r="195" spans="1:16" x14ac:dyDescent="0.2">
      <c r="A195" s="78"/>
      <c r="B195" s="80" t="s">
        <v>366</v>
      </c>
      <c r="C195" s="80" t="s">
        <v>738</v>
      </c>
      <c r="D195" s="81">
        <v>0</v>
      </c>
      <c r="E195" s="81">
        <v>0</v>
      </c>
      <c r="F195" s="81">
        <v>0</v>
      </c>
      <c r="G195" s="81">
        <v>0</v>
      </c>
      <c r="H195" s="81">
        <v>0</v>
      </c>
      <c r="I195" s="81">
        <v>0</v>
      </c>
      <c r="J195" s="81">
        <v>0</v>
      </c>
      <c r="K195" s="81">
        <v>0</v>
      </c>
      <c r="L195" s="81">
        <v>0</v>
      </c>
      <c r="M195" s="81">
        <v>0</v>
      </c>
      <c r="N195" s="81">
        <v>0</v>
      </c>
      <c r="O195" s="81">
        <v>0</v>
      </c>
      <c r="P195" s="100">
        <f t="shared" si="2"/>
        <v>0</v>
      </c>
    </row>
    <row r="196" spans="1:16" x14ac:dyDescent="0.2">
      <c r="A196" s="78"/>
      <c r="B196" s="80" t="s">
        <v>630</v>
      </c>
      <c r="C196" s="80" t="s">
        <v>738</v>
      </c>
      <c r="D196" s="81">
        <v>0</v>
      </c>
      <c r="E196" s="81">
        <v>0</v>
      </c>
      <c r="F196" s="81">
        <v>0</v>
      </c>
      <c r="G196" s="81">
        <v>0</v>
      </c>
      <c r="H196" s="81">
        <v>0</v>
      </c>
      <c r="I196" s="81">
        <v>0</v>
      </c>
      <c r="J196" s="81">
        <v>0</v>
      </c>
      <c r="K196" s="81">
        <v>0</v>
      </c>
      <c r="L196" s="81">
        <v>0</v>
      </c>
      <c r="M196" s="81">
        <v>0</v>
      </c>
      <c r="N196" s="81">
        <v>0</v>
      </c>
      <c r="O196" s="81">
        <v>0</v>
      </c>
      <c r="P196" s="100">
        <f t="shared" si="2"/>
        <v>0</v>
      </c>
    </row>
    <row r="197" spans="1:16" x14ac:dyDescent="0.2">
      <c r="A197" s="78"/>
      <c r="B197" s="80" t="s">
        <v>631</v>
      </c>
      <c r="C197" s="80" t="s">
        <v>738</v>
      </c>
      <c r="D197" s="81">
        <v>0</v>
      </c>
      <c r="E197" s="81">
        <v>0</v>
      </c>
      <c r="F197" s="81">
        <v>0</v>
      </c>
      <c r="G197" s="81">
        <v>0</v>
      </c>
      <c r="H197" s="81">
        <v>0</v>
      </c>
      <c r="I197" s="81">
        <v>0</v>
      </c>
      <c r="J197" s="81">
        <v>0</v>
      </c>
      <c r="K197" s="81">
        <v>0</v>
      </c>
      <c r="L197" s="81">
        <v>0</v>
      </c>
      <c r="M197" s="81">
        <v>0</v>
      </c>
      <c r="N197" s="81">
        <v>0</v>
      </c>
      <c r="O197" s="81">
        <v>0</v>
      </c>
      <c r="P197" s="100">
        <f t="shared" si="2"/>
        <v>0</v>
      </c>
    </row>
    <row r="198" spans="1:16" x14ac:dyDescent="0.2">
      <c r="A198" s="78"/>
      <c r="B198" s="80" t="s">
        <v>632</v>
      </c>
      <c r="C198" s="80" t="s">
        <v>738</v>
      </c>
      <c r="D198" s="81">
        <v>0</v>
      </c>
      <c r="E198" s="81">
        <v>0</v>
      </c>
      <c r="F198" s="81">
        <v>0</v>
      </c>
      <c r="G198" s="81">
        <v>0</v>
      </c>
      <c r="H198" s="81">
        <v>0</v>
      </c>
      <c r="I198" s="81">
        <v>0</v>
      </c>
      <c r="J198" s="81">
        <v>0</v>
      </c>
      <c r="K198" s="81">
        <v>0</v>
      </c>
      <c r="L198" s="81">
        <v>0</v>
      </c>
      <c r="M198" s="81">
        <v>0</v>
      </c>
      <c r="N198" s="81">
        <v>0</v>
      </c>
      <c r="O198" s="81">
        <v>0</v>
      </c>
      <c r="P198" s="100">
        <f t="shared" si="2"/>
        <v>0</v>
      </c>
    </row>
    <row r="199" spans="1:16" x14ac:dyDescent="0.2">
      <c r="A199" s="78"/>
      <c r="B199" s="80" t="s">
        <v>633</v>
      </c>
      <c r="C199" s="80" t="s">
        <v>738</v>
      </c>
      <c r="D199" s="81">
        <v>0</v>
      </c>
      <c r="E199" s="81">
        <v>0</v>
      </c>
      <c r="F199" s="81">
        <v>0</v>
      </c>
      <c r="G199" s="81">
        <v>0</v>
      </c>
      <c r="H199" s="81">
        <v>0</v>
      </c>
      <c r="I199" s="81">
        <v>0</v>
      </c>
      <c r="J199" s="81">
        <v>0</v>
      </c>
      <c r="K199" s="81">
        <v>0</v>
      </c>
      <c r="L199" s="81">
        <v>0</v>
      </c>
      <c r="M199" s="81">
        <v>0</v>
      </c>
      <c r="N199" s="81">
        <v>0</v>
      </c>
      <c r="O199" s="81">
        <v>0</v>
      </c>
      <c r="P199" s="100">
        <f t="shared" si="2"/>
        <v>0</v>
      </c>
    </row>
    <row r="200" spans="1:16" x14ac:dyDescent="0.2">
      <c r="A200" s="78"/>
      <c r="B200" s="80" t="s">
        <v>634</v>
      </c>
      <c r="C200" s="80" t="s">
        <v>738</v>
      </c>
      <c r="D200" s="81">
        <v>0</v>
      </c>
      <c r="E200" s="81">
        <v>0</v>
      </c>
      <c r="F200" s="81">
        <v>0</v>
      </c>
      <c r="G200" s="81">
        <v>0</v>
      </c>
      <c r="H200" s="81">
        <v>0</v>
      </c>
      <c r="I200" s="81">
        <v>0</v>
      </c>
      <c r="J200" s="81">
        <v>0</v>
      </c>
      <c r="K200" s="81">
        <v>0</v>
      </c>
      <c r="L200" s="81">
        <v>0</v>
      </c>
      <c r="M200" s="81">
        <v>0</v>
      </c>
      <c r="N200" s="81">
        <v>0</v>
      </c>
      <c r="O200" s="81">
        <v>0</v>
      </c>
      <c r="P200" s="100">
        <f t="shared" si="2"/>
        <v>0</v>
      </c>
    </row>
    <row r="201" spans="1:16" x14ac:dyDescent="0.2">
      <c r="A201" s="78"/>
      <c r="B201" s="80" t="s">
        <v>635</v>
      </c>
      <c r="C201" s="80" t="s">
        <v>738</v>
      </c>
      <c r="D201" s="81">
        <v>0</v>
      </c>
      <c r="E201" s="81">
        <v>0</v>
      </c>
      <c r="F201" s="81">
        <v>0</v>
      </c>
      <c r="G201" s="81">
        <v>0</v>
      </c>
      <c r="H201" s="81">
        <v>0</v>
      </c>
      <c r="I201" s="81">
        <v>0</v>
      </c>
      <c r="J201" s="81">
        <v>0</v>
      </c>
      <c r="K201" s="81">
        <v>0</v>
      </c>
      <c r="L201" s="81">
        <v>0</v>
      </c>
      <c r="M201" s="81">
        <v>0</v>
      </c>
      <c r="N201" s="81">
        <v>0</v>
      </c>
      <c r="O201" s="81">
        <v>0</v>
      </c>
      <c r="P201" s="100">
        <f t="shared" si="2"/>
        <v>0</v>
      </c>
    </row>
    <row r="202" spans="1:16" x14ac:dyDescent="0.2">
      <c r="A202" s="78"/>
      <c r="B202" s="80" t="s">
        <v>636</v>
      </c>
      <c r="C202" s="80" t="s">
        <v>738</v>
      </c>
      <c r="D202" s="81">
        <v>0</v>
      </c>
      <c r="E202" s="81">
        <v>0</v>
      </c>
      <c r="F202" s="81">
        <v>0</v>
      </c>
      <c r="G202" s="81">
        <v>0</v>
      </c>
      <c r="H202" s="81">
        <v>0</v>
      </c>
      <c r="I202" s="81">
        <v>0</v>
      </c>
      <c r="J202" s="81">
        <v>0</v>
      </c>
      <c r="K202" s="81">
        <v>0</v>
      </c>
      <c r="L202" s="81">
        <v>0</v>
      </c>
      <c r="M202" s="81">
        <v>0</v>
      </c>
      <c r="N202" s="81">
        <v>0</v>
      </c>
      <c r="O202" s="81">
        <v>0</v>
      </c>
      <c r="P202" s="100">
        <f t="shared" ref="P202:P257" si="3">SUM(D202:O202)</f>
        <v>0</v>
      </c>
    </row>
    <row r="203" spans="1:16" x14ac:dyDescent="0.2">
      <c r="A203" s="78"/>
      <c r="B203" s="80" t="s">
        <v>637</v>
      </c>
      <c r="C203" s="80" t="s">
        <v>738</v>
      </c>
      <c r="D203" s="81">
        <v>0</v>
      </c>
      <c r="E203" s="81">
        <v>0</v>
      </c>
      <c r="F203" s="81">
        <v>0</v>
      </c>
      <c r="G203" s="81">
        <v>0</v>
      </c>
      <c r="H203" s="81">
        <v>0</v>
      </c>
      <c r="I203" s="81">
        <v>0</v>
      </c>
      <c r="J203" s="81">
        <v>0</v>
      </c>
      <c r="K203" s="81">
        <v>0</v>
      </c>
      <c r="L203" s="81">
        <v>0</v>
      </c>
      <c r="M203" s="81">
        <v>0</v>
      </c>
      <c r="N203" s="81">
        <v>0</v>
      </c>
      <c r="O203" s="81">
        <v>0</v>
      </c>
      <c r="P203" s="100">
        <f t="shared" si="3"/>
        <v>0</v>
      </c>
    </row>
    <row r="204" spans="1:16" x14ac:dyDescent="0.2">
      <c r="A204" s="78"/>
      <c r="B204" s="80" t="s">
        <v>638</v>
      </c>
      <c r="C204" s="80" t="s">
        <v>738</v>
      </c>
      <c r="D204" s="81">
        <v>0</v>
      </c>
      <c r="E204" s="81">
        <v>0</v>
      </c>
      <c r="F204" s="81">
        <v>0</v>
      </c>
      <c r="G204" s="81">
        <v>0</v>
      </c>
      <c r="H204" s="81">
        <v>0</v>
      </c>
      <c r="I204" s="81">
        <v>0</v>
      </c>
      <c r="J204" s="81">
        <v>0</v>
      </c>
      <c r="K204" s="81">
        <v>0</v>
      </c>
      <c r="L204" s="81">
        <v>0</v>
      </c>
      <c r="M204" s="81">
        <v>0</v>
      </c>
      <c r="N204" s="81">
        <v>0</v>
      </c>
      <c r="O204" s="81">
        <v>0</v>
      </c>
      <c r="P204" s="100">
        <f t="shared" si="3"/>
        <v>0</v>
      </c>
    </row>
    <row r="205" spans="1:16" x14ac:dyDescent="0.2">
      <c r="A205" s="78"/>
      <c r="B205" s="80" t="s">
        <v>639</v>
      </c>
      <c r="C205" s="80" t="s">
        <v>738</v>
      </c>
      <c r="D205" s="81">
        <v>0</v>
      </c>
      <c r="E205" s="81">
        <v>0</v>
      </c>
      <c r="F205" s="81">
        <v>0</v>
      </c>
      <c r="G205" s="81">
        <v>0</v>
      </c>
      <c r="H205" s="81">
        <v>0</v>
      </c>
      <c r="I205" s="81">
        <v>0</v>
      </c>
      <c r="J205" s="81">
        <v>0</v>
      </c>
      <c r="K205" s="81">
        <v>0</v>
      </c>
      <c r="L205" s="81">
        <v>0</v>
      </c>
      <c r="M205" s="81">
        <v>0</v>
      </c>
      <c r="N205" s="81">
        <v>0</v>
      </c>
      <c r="O205" s="81">
        <v>0</v>
      </c>
      <c r="P205" s="100">
        <f t="shared" si="3"/>
        <v>0</v>
      </c>
    </row>
    <row r="206" spans="1:16" x14ac:dyDescent="0.2">
      <c r="A206" s="78"/>
      <c r="B206" s="80" t="s">
        <v>685</v>
      </c>
      <c r="C206" s="80" t="s">
        <v>738</v>
      </c>
      <c r="D206" s="81">
        <v>0</v>
      </c>
      <c r="E206" s="81">
        <v>0</v>
      </c>
      <c r="F206" s="81">
        <v>0</v>
      </c>
      <c r="G206" s="81">
        <v>0</v>
      </c>
      <c r="H206" s="81">
        <v>0</v>
      </c>
      <c r="I206" s="81">
        <v>0</v>
      </c>
      <c r="J206" s="81">
        <v>0</v>
      </c>
      <c r="K206" s="81">
        <v>0</v>
      </c>
      <c r="L206" s="81">
        <v>0</v>
      </c>
      <c r="M206" s="81">
        <v>0</v>
      </c>
      <c r="N206" s="81">
        <v>0</v>
      </c>
      <c r="O206" s="81">
        <v>0</v>
      </c>
      <c r="P206" s="100">
        <f t="shared" si="3"/>
        <v>0</v>
      </c>
    </row>
    <row r="207" spans="1:16" x14ac:dyDescent="0.2">
      <c r="A207" s="78"/>
      <c r="B207" s="80" t="s">
        <v>686</v>
      </c>
      <c r="C207" s="80" t="s">
        <v>738</v>
      </c>
      <c r="D207" s="81">
        <v>0</v>
      </c>
      <c r="E207" s="81">
        <v>0</v>
      </c>
      <c r="F207" s="81">
        <v>0</v>
      </c>
      <c r="G207" s="81">
        <v>0</v>
      </c>
      <c r="H207" s="81">
        <v>0</v>
      </c>
      <c r="I207" s="81">
        <v>0</v>
      </c>
      <c r="J207" s="81">
        <v>0</v>
      </c>
      <c r="K207" s="81">
        <v>0</v>
      </c>
      <c r="L207" s="81">
        <v>0</v>
      </c>
      <c r="M207" s="81">
        <v>0</v>
      </c>
      <c r="N207" s="81">
        <v>0</v>
      </c>
      <c r="O207" s="81">
        <v>0</v>
      </c>
      <c r="P207" s="100">
        <f t="shared" si="3"/>
        <v>0</v>
      </c>
    </row>
    <row r="208" spans="1:16" x14ac:dyDescent="0.2">
      <c r="A208" s="78"/>
      <c r="B208" s="80" t="s">
        <v>687</v>
      </c>
      <c r="C208" s="80" t="s">
        <v>738</v>
      </c>
      <c r="D208" s="81">
        <v>0</v>
      </c>
      <c r="E208" s="81">
        <v>0</v>
      </c>
      <c r="F208" s="81">
        <v>0</v>
      </c>
      <c r="G208" s="81">
        <v>0</v>
      </c>
      <c r="H208" s="81">
        <v>0</v>
      </c>
      <c r="I208" s="81">
        <v>0</v>
      </c>
      <c r="J208" s="81">
        <v>0</v>
      </c>
      <c r="K208" s="81">
        <v>0</v>
      </c>
      <c r="L208" s="81">
        <v>0</v>
      </c>
      <c r="M208" s="81">
        <v>0</v>
      </c>
      <c r="N208" s="81">
        <v>0</v>
      </c>
      <c r="O208" s="81">
        <v>0</v>
      </c>
      <c r="P208" s="100">
        <f t="shared" si="3"/>
        <v>0</v>
      </c>
    </row>
    <row r="209" spans="1:16" x14ac:dyDescent="0.2">
      <c r="A209" s="78"/>
      <c r="B209" s="80" t="s">
        <v>688</v>
      </c>
      <c r="C209" s="80" t="s">
        <v>738</v>
      </c>
      <c r="D209" s="81">
        <v>0</v>
      </c>
      <c r="E209" s="81">
        <v>0</v>
      </c>
      <c r="F209" s="81">
        <v>0</v>
      </c>
      <c r="G209" s="81">
        <v>0</v>
      </c>
      <c r="H209" s="81">
        <v>0</v>
      </c>
      <c r="I209" s="81">
        <v>0</v>
      </c>
      <c r="J209" s="81">
        <v>0</v>
      </c>
      <c r="K209" s="81">
        <v>0</v>
      </c>
      <c r="L209" s="81">
        <v>0</v>
      </c>
      <c r="M209" s="81">
        <v>0</v>
      </c>
      <c r="N209" s="81">
        <v>0</v>
      </c>
      <c r="O209" s="81">
        <v>0</v>
      </c>
      <c r="P209" s="100">
        <f t="shared" si="3"/>
        <v>0</v>
      </c>
    </row>
    <row r="210" spans="1:16" x14ac:dyDescent="0.2">
      <c r="A210" s="78"/>
      <c r="B210" s="80" t="s">
        <v>689</v>
      </c>
      <c r="C210" s="80" t="s">
        <v>738</v>
      </c>
      <c r="D210" s="81">
        <v>0</v>
      </c>
      <c r="E210" s="81">
        <v>0</v>
      </c>
      <c r="F210" s="81">
        <v>0</v>
      </c>
      <c r="G210" s="81">
        <v>0</v>
      </c>
      <c r="H210" s="81">
        <v>0</v>
      </c>
      <c r="I210" s="81">
        <v>0</v>
      </c>
      <c r="J210" s="81">
        <v>0</v>
      </c>
      <c r="K210" s="81">
        <v>0</v>
      </c>
      <c r="L210" s="81">
        <v>0</v>
      </c>
      <c r="M210" s="81">
        <v>0</v>
      </c>
      <c r="N210" s="81">
        <v>0</v>
      </c>
      <c r="O210" s="81">
        <v>0</v>
      </c>
      <c r="P210" s="100">
        <f t="shared" si="3"/>
        <v>0</v>
      </c>
    </row>
    <row r="211" spans="1:16" x14ac:dyDescent="0.2">
      <c r="A211" s="78"/>
      <c r="B211" s="80" t="s">
        <v>690</v>
      </c>
      <c r="C211" s="80" t="s">
        <v>738</v>
      </c>
      <c r="D211" s="81">
        <v>1067.6413120000002</v>
      </c>
      <c r="E211" s="81">
        <v>960.10780300000044</v>
      </c>
      <c r="F211" s="81">
        <v>987.14694999999949</v>
      </c>
      <c r="G211" s="81">
        <v>935.07787999999994</v>
      </c>
      <c r="H211" s="81">
        <v>1253.5516540000037</v>
      </c>
      <c r="I211" s="81">
        <v>1228.5856529999999</v>
      </c>
      <c r="J211" s="81">
        <v>1266.7839339999996</v>
      </c>
      <c r="K211" s="81">
        <v>1302.3916780000004</v>
      </c>
      <c r="L211" s="81">
        <v>1122.422495</v>
      </c>
      <c r="M211" s="81">
        <v>1377.656708</v>
      </c>
      <c r="N211" s="81">
        <v>1401.8036439999994</v>
      </c>
      <c r="O211" s="81">
        <v>1397.1529339999988</v>
      </c>
      <c r="P211" s="100">
        <f t="shared" si="3"/>
        <v>14300.322645000004</v>
      </c>
    </row>
    <row r="212" spans="1:16" x14ac:dyDescent="0.2">
      <c r="A212" s="78"/>
      <c r="B212" s="80" t="s">
        <v>692</v>
      </c>
      <c r="C212" s="80" t="s">
        <v>738</v>
      </c>
      <c r="D212" s="81">
        <v>0</v>
      </c>
      <c r="E212" s="81">
        <v>0</v>
      </c>
      <c r="F212" s="81">
        <v>0</v>
      </c>
      <c r="G212" s="81">
        <v>0</v>
      </c>
      <c r="H212" s="81">
        <v>0</v>
      </c>
      <c r="I212" s="81">
        <v>0</v>
      </c>
      <c r="J212" s="81">
        <v>0</v>
      </c>
      <c r="K212" s="81">
        <v>0</v>
      </c>
      <c r="L212" s="81">
        <v>0</v>
      </c>
      <c r="M212" s="81">
        <v>0</v>
      </c>
      <c r="N212" s="81">
        <v>0</v>
      </c>
      <c r="O212" s="81">
        <v>0</v>
      </c>
      <c r="P212" s="100">
        <f t="shared" si="3"/>
        <v>0</v>
      </c>
    </row>
    <row r="213" spans="1:16" x14ac:dyDescent="0.2">
      <c r="A213" s="78"/>
      <c r="B213" s="80" t="s">
        <v>691</v>
      </c>
      <c r="C213" s="80" t="s">
        <v>738</v>
      </c>
      <c r="D213" s="81">
        <v>0</v>
      </c>
      <c r="E213" s="81">
        <v>0</v>
      </c>
      <c r="F213" s="81">
        <v>0</v>
      </c>
      <c r="G213" s="81">
        <v>0</v>
      </c>
      <c r="H213" s="81">
        <v>0</v>
      </c>
      <c r="I213" s="81">
        <v>0</v>
      </c>
      <c r="J213" s="81">
        <v>0</v>
      </c>
      <c r="K213" s="81">
        <v>0</v>
      </c>
      <c r="L213" s="81">
        <v>0</v>
      </c>
      <c r="M213" s="81">
        <v>0</v>
      </c>
      <c r="N213" s="81">
        <v>0</v>
      </c>
      <c r="O213" s="81">
        <v>0</v>
      </c>
      <c r="P213" s="100">
        <f t="shared" si="3"/>
        <v>0</v>
      </c>
    </row>
    <row r="214" spans="1:16" x14ac:dyDescent="0.2">
      <c r="A214" s="78"/>
      <c r="B214" s="80" t="s">
        <v>406</v>
      </c>
      <c r="C214" s="80" t="s">
        <v>738</v>
      </c>
      <c r="D214" s="81">
        <v>0</v>
      </c>
      <c r="E214" s="81">
        <v>0</v>
      </c>
      <c r="F214" s="81">
        <v>0</v>
      </c>
      <c r="G214" s="81">
        <v>0</v>
      </c>
      <c r="H214" s="81">
        <v>0</v>
      </c>
      <c r="I214" s="81">
        <v>0</v>
      </c>
      <c r="J214" s="81">
        <v>0</v>
      </c>
      <c r="K214" s="81">
        <v>0</v>
      </c>
      <c r="L214" s="81">
        <v>0</v>
      </c>
      <c r="M214" s="81">
        <v>0</v>
      </c>
      <c r="N214" s="81">
        <v>0</v>
      </c>
      <c r="O214" s="81">
        <v>0</v>
      </c>
      <c r="P214" s="100">
        <f t="shared" si="3"/>
        <v>0</v>
      </c>
    </row>
    <row r="215" spans="1:16" x14ac:dyDescent="0.2">
      <c r="A215" s="78"/>
      <c r="B215" s="80" t="s">
        <v>693</v>
      </c>
      <c r="C215" s="80" t="s">
        <v>738</v>
      </c>
      <c r="D215" s="81">
        <v>0</v>
      </c>
      <c r="E215" s="81">
        <v>0</v>
      </c>
      <c r="F215" s="81">
        <v>0</v>
      </c>
      <c r="G215" s="81">
        <v>0</v>
      </c>
      <c r="H215" s="81">
        <v>0</v>
      </c>
      <c r="I215" s="81">
        <v>0</v>
      </c>
      <c r="J215" s="81">
        <v>0</v>
      </c>
      <c r="K215" s="81">
        <v>0</v>
      </c>
      <c r="L215" s="81">
        <v>0</v>
      </c>
      <c r="M215" s="81">
        <v>0</v>
      </c>
      <c r="N215" s="81">
        <v>0</v>
      </c>
      <c r="O215" s="81">
        <v>0</v>
      </c>
      <c r="P215" s="100">
        <f t="shared" si="3"/>
        <v>0</v>
      </c>
    </row>
    <row r="216" spans="1:16" x14ac:dyDescent="0.2">
      <c r="A216" s="78"/>
      <c r="B216" s="80" t="s">
        <v>694</v>
      </c>
      <c r="C216" s="80" t="s">
        <v>738</v>
      </c>
      <c r="D216" s="81">
        <v>0</v>
      </c>
      <c r="E216" s="81">
        <v>0</v>
      </c>
      <c r="F216" s="81">
        <v>0</v>
      </c>
      <c r="G216" s="81">
        <v>0</v>
      </c>
      <c r="H216" s="81">
        <v>0</v>
      </c>
      <c r="I216" s="81">
        <v>0</v>
      </c>
      <c r="J216" s="81">
        <v>0</v>
      </c>
      <c r="K216" s="81">
        <v>0</v>
      </c>
      <c r="L216" s="81">
        <v>0</v>
      </c>
      <c r="M216" s="81">
        <v>0</v>
      </c>
      <c r="N216" s="81">
        <v>0</v>
      </c>
      <c r="O216" s="81">
        <v>0</v>
      </c>
      <c r="P216" s="100">
        <f t="shared" si="3"/>
        <v>0</v>
      </c>
    </row>
    <row r="217" spans="1:16" x14ac:dyDescent="0.2">
      <c r="A217" s="78"/>
      <c r="B217" s="80" t="s">
        <v>695</v>
      </c>
      <c r="C217" s="80" t="s">
        <v>738</v>
      </c>
      <c r="D217" s="81">
        <v>0</v>
      </c>
      <c r="E217" s="81">
        <v>0</v>
      </c>
      <c r="F217" s="81">
        <v>0</v>
      </c>
      <c r="G217" s="81">
        <v>0</v>
      </c>
      <c r="H217" s="81">
        <v>0</v>
      </c>
      <c r="I217" s="81">
        <v>0</v>
      </c>
      <c r="J217" s="81">
        <v>0</v>
      </c>
      <c r="K217" s="81">
        <v>0</v>
      </c>
      <c r="L217" s="81">
        <v>0</v>
      </c>
      <c r="M217" s="81">
        <v>0</v>
      </c>
      <c r="N217" s="81">
        <v>0</v>
      </c>
      <c r="O217" s="81">
        <v>0</v>
      </c>
      <c r="P217" s="100">
        <f t="shared" si="3"/>
        <v>0</v>
      </c>
    </row>
    <row r="218" spans="1:16" x14ac:dyDescent="0.2">
      <c r="A218" s="78"/>
      <c r="B218" s="80" t="s">
        <v>696</v>
      </c>
      <c r="C218" s="80" t="s">
        <v>738</v>
      </c>
      <c r="D218" s="81">
        <v>0</v>
      </c>
      <c r="E218" s="81">
        <v>0</v>
      </c>
      <c r="F218" s="81">
        <v>0</v>
      </c>
      <c r="G218" s="81">
        <v>0</v>
      </c>
      <c r="H218" s="81">
        <v>0</v>
      </c>
      <c r="I218" s="81">
        <v>0</v>
      </c>
      <c r="J218" s="81">
        <v>0</v>
      </c>
      <c r="K218" s="81">
        <v>0</v>
      </c>
      <c r="L218" s="81">
        <v>0</v>
      </c>
      <c r="M218" s="81">
        <v>0</v>
      </c>
      <c r="N218" s="81">
        <v>0</v>
      </c>
      <c r="O218" s="81">
        <v>0</v>
      </c>
      <c r="P218" s="100">
        <f t="shared" si="3"/>
        <v>0</v>
      </c>
    </row>
    <row r="219" spans="1:16" x14ac:dyDescent="0.2">
      <c r="A219" s="78"/>
      <c r="B219" s="80" t="s">
        <v>697</v>
      </c>
      <c r="C219" s="80" t="s">
        <v>738</v>
      </c>
      <c r="D219" s="81">
        <v>0</v>
      </c>
      <c r="E219" s="81">
        <v>0</v>
      </c>
      <c r="F219" s="81">
        <v>0</v>
      </c>
      <c r="G219" s="81">
        <v>0</v>
      </c>
      <c r="H219" s="81">
        <v>0</v>
      </c>
      <c r="I219" s="81">
        <v>0</v>
      </c>
      <c r="J219" s="81">
        <v>0</v>
      </c>
      <c r="K219" s="81">
        <v>0</v>
      </c>
      <c r="L219" s="81">
        <v>0</v>
      </c>
      <c r="M219" s="81">
        <v>0</v>
      </c>
      <c r="N219" s="81">
        <v>0</v>
      </c>
      <c r="O219" s="81">
        <v>0</v>
      </c>
      <c r="P219" s="100">
        <f t="shared" si="3"/>
        <v>0</v>
      </c>
    </row>
    <row r="220" spans="1:16" x14ac:dyDescent="0.2">
      <c r="A220" s="78"/>
      <c r="B220" s="80" t="s">
        <v>698</v>
      </c>
      <c r="C220" s="80" t="s">
        <v>738</v>
      </c>
      <c r="D220" s="81">
        <v>0</v>
      </c>
      <c r="E220" s="81">
        <v>0</v>
      </c>
      <c r="F220" s="81">
        <v>0</v>
      </c>
      <c r="G220" s="81">
        <v>0</v>
      </c>
      <c r="H220" s="81">
        <v>0</v>
      </c>
      <c r="I220" s="81">
        <v>0</v>
      </c>
      <c r="J220" s="81">
        <v>0</v>
      </c>
      <c r="K220" s="81">
        <v>0</v>
      </c>
      <c r="L220" s="81">
        <v>0</v>
      </c>
      <c r="M220" s="81">
        <v>0</v>
      </c>
      <c r="N220" s="81">
        <v>0</v>
      </c>
      <c r="O220" s="81">
        <v>0</v>
      </c>
      <c r="P220" s="100">
        <f t="shared" si="3"/>
        <v>0</v>
      </c>
    </row>
    <row r="221" spans="1:16" x14ac:dyDescent="0.2">
      <c r="A221" s="78"/>
      <c r="B221" s="80" t="s">
        <v>699</v>
      </c>
      <c r="C221" s="80" t="s">
        <v>738</v>
      </c>
      <c r="D221" s="81">
        <v>0</v>
      </c>
      <c r="E221" s="81">
        <v>0</v>
      </c>
      <c r="F221" s="81">
        <v>0</v>
      </c>
      <c r="G221" s="81">
        <v>0</v>
      </c>
      <c r="H221" s="81">
        <v>0</v>
      </c>
      <c r="I221" s="81">
        <v>0</v>
      </c>
      <c r="J221" s="81">
        <v>0</v>
      </c>
      <c r="K221" s="81">
        <v>0</v>
      </c>
      <c r="L221" s="81">
        <v>0</v>
      </c>
      <c r="M221" s="81">
        <v>0</v>
      </c>
      <c r="N221" s="81">
        <v>0</v>
      </c>
      <c r="O221" s="81">
        <v>0</v>
      </c>
      <c r="P221" s="100">
        <f t="shared" si="3"/>
        <v>0</v>
      </c>
    </row>
    <row r="222" spans="1:16" x14ac:dyDescent="0.2">
      <c r="A222" s="78"/>
      <c r="B222" s="80" t="s">
        <v>700</v>
      </c>
      <c r="C222" s="80" t="s">
        <v>738</v>
      </c>
      <c r="D222" s="81">
        <v>0</v>
      </c>
      <c r="E222" s="81">
        <v>0</v>
      </c>
      <c r="F222" s="81">
        <v>0</v>
      </c>
      <c r="G222" s="81">
        <v>0</v>
      </c>
      <c r="H222" s="81">
        <v>0</v>
      </c>
      <c r="I222" s="81">
        <v>0</v>
      </c>
      <c r="J222" s="81">
        <v>0</v>
      </c>
      <c r="K222" s="81">
        <v>0</v>
      </c>
      <c r="L222" s="81">
        <v>0</v>
      </c>
      <c r="M222" s="81">
        <v>0</v>
      </c>
      <c r="N222" s="81">
        <v>0</v>
      </c>
      <c r="O222" s="81">
        <v>0</v>
      </c>
      <c r="P222" s="100">
        <f t="shared" si="3"/>
        <v>0</v>
      </c>
    </row>
    <row r="223" spans="1:16" x14ac:dyDescent="0.2">
      <c r="A223" s="78"/>
      <c r="B223" s="80" t="s">
        <v>701</v>
      </c>
      <c r="C223" s="80" t="s">
        <v>738</v>
      </c>
      <c r="D223" s="81">
        <v>0</v>
      </c>
      <c r="E223" s="81">
        <v>0</v>
      </c>
      <c r="F223" s="81">
        <v>0</v>
      </c>
      <c r="G223" s="81">
        <v>0</v>
      </c>
      <c r="H223" s="81">
        <v>0</v>
      </c>
      <c r="I223" s="81">
        <v>0</v>
      </c>
      <c r="J223" s="81">
        <v>0</v>
      </c>
      <c r="K223" s="81">
        <v>0</v>
      </c>
      <c r="L223" s="81">
        <v>0</v>
      </c>
      <c r="M223" s="81">
        <v>0</v>
      </c>
      <c r="N223" s="81">
        <v>0</v>
      </c>
      <c r="O223" s="81">
        <v>0</v>
      </c>
      <c r="P223" s="100">
        <f t="shared" si="3"/>
        <v>0</v>
      </c>
    </row>
    <row r="224" spans="1:16" x14ac:dyDescent="0.2">
      <c r="A224" s="78"/>
      <c r="B224" s="80" t="s">
        <v>706</v>
      </c>
      <c r="C224" s="80" t="s">
        <v>738</v>
      </c>
      <c r="D224" s="81">
        <v>0</v>
      </c>
      <c r="E224" s="81">
        <v>0</v>
      </c>
      <c r="F224" s="81">
        <v>0</v>
      </c>
      <c r="G224" s="81">
        <v>0</v>
      </c>
      <c r="H224" s="81">
        <v>0</v>
      </c>
      <c r="I224" s="81">
        <v>0</v>
      </c>
      <c r="J224" s="81">
        <v>0</v>
      </c>
      <c r="K224" s="81">
        <v>0</v>
      </c>
      <c r="L224" s="81">
        <v>0</v>
      </c>
      <c r="M224" s="81">
        <v>0</v>
      </c>
      <c r="N224" s="81">
        <v>0</v>
      </c>
      <c r="O224" s="81">
        <v>0</v>
      </c>
      <c r="P224" s="100">
        <f t="shared" si="3"/>
        <v>0</v>
      </c>
    </row>
    <row r="225" spans="1:16" x14ac:dyDescent="0.2">
      <c r="A225" s="78"/>
      <c r="B225" s="80" t="s">
        <v>707</v>
      </c>
      <c r="C225" s="80" t="s">
        <v>738</v>
      </c>
      <c r="D225" s="81">
        <v>0</v>
      </c>
      <c r="E225" s="81">
        <v>0</v>
      </c>
      <c r="F225" s="81">
        <v>0</v>
      </c>
      <c r="G225" s="81">
        <v>0</v>
      </c>
      <c r="H225" s="81">
        <v>0</v>
      </c>
      <c r="I225" s="81">
        <v>0</v>
      </c>
      <c r="J225" s="81">
        <v>0</v>
      </c>
      <c r="K225" s="81">
        <v>0</v>
      </c>
      <c r="L225" s="81">
        <v>0</v>
      </c>
      <c r="M225" s="81">
        <v>0</v>
      </c>
      <c r="N225" s="81">
        <v>0</v>
      </c>
      <c r="O225" s="81">
        <v>0</v>
      </c>
      <c r="P225" s="100">
        <f t="shared" si="3"/>
        <v>0</v>
      </c>
    </row>
    <row r="226" spans="1:16" x14ac:dyDescent="0.2">
      <c r="A226" s="78"/>
      <c r="B226" s="80" t="s">
        <v>702</v>
      </c>
      <c r="C226" s="80" t="s">
        <v>738</v>
      </c>
      <c r="D226" s="81">
        <v>0</v>
      </c>
      <c r="E226" s="81">
        <v>0</v>
      </c>
      <c r="F226" s="81">
        <v>0</v>
      </c>
      <c r="G226" s="81">
        <v>0</v>
      </c>
      <c r="H226" s="81">
        <v>0</v>
      </c>
      <c r="I226" s="81">
        <v>0</v>
      </c>
      <c r="J226" s="81">
        <v>0</v>
      </c>
      <c r="K226" s="81">
        <v>0</v>
      </c>
      <c r="L226" s="81">
        <v>0</v>
      </c>
      <c r="M226" s="81">
        <v>0</v>
      </c>
      <c r="N226" s="81">
        <v>0</v>
      </c>
      <c r="O226" s="81">
        <v>0</v>
      </c>
      <c r="P226" s="100">
        <f t="shared" si="3"/>
        <v>0</v>
      </c>
    </row>
    <row r="227" spans="1:16" x14ac:dyDescent="0.2">
      <c r="A227" s="78"/>
      <c r="B227" s="80" t="s">
        <v>703</v>
      </c>
      <c r="C227" s="80" t="s">
        <v>738</v>
      </c>
      <c r="D227" s="81">
        <v>0</v>
      </c>
      <c r="E227" s="81">
        <v>0</v>
      </c>
      <c r="F227" s="81">
        <v>0</v>
      </c>
      <c r="G227" s="81">
        <v>0</v>
      </c>
      <c r="H227" s="81">
        <v>0</v>
      </c>
      <c r="I227" s="81">
        <v>0</v>
      </c>
      <c r="J227" s="81">
        <v>0</v>
      </c>
      <c r="K227" s="81">
        <v>0</v>
      </c>
      <c r="L227" s="81">
        <v>0</v>
      </c>
      <c r="M227" s="81">
        <v>0</v>
      </c>
      <c r="N227" s="81">
        <v>0</v>
      </c>
      <c r="O227" s="81">
        <v>0</v>
      </c>
      <c r="P227" s="100">
        <f t="shared" si="3"/>
        <v>0</v>
      </c>
    </row>
    <row r="228" spans="1:16" x14ac:dyDescent="0.2">
      <c r="A228" s="78"/>
      <c r="B228" s="80" t="s">
        <v>708</v>
      </c>
      <c r="C228" s="80" t="s">
        <v>738</v>
      </c>
      <c r="D228" s="81">
        <v>0</v>
      </c>
      <c r="E228" s="81">
        <v>0</v>
      </c>
      <c r="F228" s="81">
        <v>0</v>
      </c>
      <c r="G228" s="81">
        <v>0</v>
      </c>
      <c r="H228" s="81">
        <v>0</v>
      </c>
      <c r="I228" s="81">
        <v>0</v>
      </c>
      <c r="J228" s="81">
        <v>0</v>
      </c>
      <c r="K228" s="81">
        <v>0</v>
      </c>
      <c r="L228" s="81">
        <v>0</v>
      </c>
      <c r="M228" s="81">
        <v>0</v>
      </c>
      <c r="N228" s="81">
        <v>0</v>
      </c>
      <c r="O228" s="81">
        <v>0</v>
      </c>
      <c r="P228" s="100">
        <f t="shared" si="3"/>
        <v>0</v>
      </c>
    </row>
    <row r="229" spans="1:16" x14ac:dyDescent="0.2">
      <c r="A229" s="78"/>
      <c r="B229" s="80" t="s">
        <v>709</v>
      </c>
      <c r="C229" s="80" t="s">
        <v>738</v>
      </c>
      <c r="D229" s="81">
        <v>0</v>
      </c>
      <c r="E229" s="81">
        <v>0</v>
      </c>
      <c r="F229" s="81">
        <v>0</v>
      </c>
      <c r="G229" s="81">
        <v>0</v>
      </c>
      <c r="H229" s="81">
        <v>0</v>
      </c>
      <c r="I229" s="81">
        <v>0</v>
      </c>
      <c r="J229" s="81">
        <v>0</v>
      </c>
      <c r="K229" s="81">
        <v>0</v>
      </c>
      <c r="L229" s="81">
        <v>0</v>
      </c>
      <c r="M229" s="81">
        <v>0</v>
      </c>
      <c r="N229" s="81">
        <v>0</v>
      </c>
      <c r="O229" s="81">
        <v>0</v>
      </c>
      <c r="P229" s="100">
        <f t="shared" si="3"/>
        <v>0</v>
      </c>
    </row>
    <row r="230" spans="1:16" x14ac:dyDescent="0.2">
      <c r="A230" s="78"/>
      <c r="B230" s="80" t="s">
        <v>710</v>
      </c>
      <c r="C230" s="80" t="s">
        <v>738</v>
      </c>
      <c r="D230" s="81">
        <v>0</v>
      </c>
      <c r="E230" s="81">
        <v>0</v>
      </c>
      <c r="F230" s="81">
        <v>0</v>
      </c>
      <c r="G230" s="81">
        <v>0</v>
      </c>
      <c r="H230" s="81">
        <v>0</v>
      </c>
      <c r="I230" s="81">
        <v>0</v>
      </c>
      <c r="J230" s="81">
        <v>0</v>
      </c>
      <c r="K230" s="81">
        <v>0</v>
      </c>
      <c r="L230" s="81">
        <v>0</v>
      </c>
      <c r="M230" s="81">
        <v>0</v>
      </c>
      <c r="N230" s="81">
        <v>0</v>
      </c>
      <c r="O230" s="81">
        <v>0</v>
      </c>
      <c r="P230" s="100">
        <f t="shared" si="3"/>
        <v>0</v>
      </c>
    </row>
    <row r="231" spans="1:16" x14ac:dyDescent="0.2">
      <c r="A231" s="78"/>
      <c r="B231" s="80" t="s">
        <v>711</v>
      </c>
      <c r="C231" s="80" t="s">
        <v>738</v>
      </c>
      <c r="D231" s="81">
        <v>0</v>
      </c>
      <c r="E231" s="81">
        <v>0</v>
      </c>
      <c r="F231" s="81">
        <v>0</v>
      </c>
      <c r="G231" s="81">
        <v>0</v>
      </c>
      <c r="H231" s="81">
        <v>112.97975800000012</v>
      </c>
      <c r="I231" s="81">
        <v>148.70667700000004</v>
      </c>
      <c r="J231" s="81">
        <v>104.07421600000005</v>
      </c>
      <c r="K231" s="81">
        <v>198.68619799999993</v>
      </c>
      <c r="L231" s="81">
        <v>153.57983700000005</v>
      </c>
      <c r="M231" s="81">
        <v>117.61054199999988</v>
      </c>
      <c r="N231" s="81">
        <v>147.74845400000015</v>
      </c>
      <c r="O231" s="81">
        <v>110.13786700000003</v>
      </c>
      <c r="P231" s="100">
        <f t="shared" si="3"/>
        <v>1093.5235490000002</v>
      </c>
    </row>
    <row r="232" spans="1:16" x14ac:dyDescent="0.2">
      <c r="A232" s="78"/>
      <c r="B232" s="80" t="s">
        <v>712</v>
      </c>
      <c r="C232" s="80" t="s">
        <v>738</v>
      </c>
      <c r="D232" s="81">
        <v>0</v>
      </c>
      <c r="E232" s="81">
        <v>0</v>
      </c>
      <c r="F232" s="81">
        <v>0</v>
      </c>
      <c r="G232" s="81">
        <v>0</v>
      </c>
      <c r="H232" s="81">
        <v>0</v>
      </c>
      <c r="I232" s="81">
        <v>0</v>
      </c>
      <c r="J232" s="81">
        <v>0</v>
      </c>
      <c r="K232" s="81">
        <v>0</v>
      </c>
      <c r="L232" s="81">
        <v>0</v>
      </c>
      <c r="M232" s="81">
        <v>0</v>
      </c>
      <c r="N232" s="81">
        <v>0</v>
      </c>
      <c r="O232" s="81">
        <v>0</v>
      </c>
      <c r="P232" s="100">
        <f t="shared" si="3"/>
        <v>0</v>
      </c>
    </row>
    <row r="233" spans="1:16" x14ac:dyDescent="0.2">
      <c r="A233" s="78"/>
      <c r="B233" s="80" t="s">
        <v>713</v>
      </c>
      <c r="C233" s="80" t="s">
        <v>738</v>
      </c>
      <c r="D233" s="81">
        <v>0</v>
      </c>
      <c r="E233" s="81">
        <v>0</v>
      </c>
      <c r="F233" s="81">
        <v>0</v>
      </c>
      <c r="G233" s="81">
        <v>0</v>
      </c>
      <c r="H233" s="81">
        <v>0</v>
      </c>
      <c r="I233" s="81">
        <v>0</v>
      </c>
      <c r="J233" s="81">
        <v>0</v>
      </c>
      <c r="K233" s="81">
        <v>0</v>
      </c>
      <c r="L233" s="81">
        <v>0</v>
      </c>
      <c r="M233" s="81">
        <v>0</v>
      </c>
      <c r="N233" s="81">
        <v>0</v>
      </c>
      <c r="O233" s="81">
        <v>0</v>
      </c>
      <c r="P233" s="100">
        <f t="shared" si="3"/>
        <v>0</v>
      </c>
    </row>
    <row r="234" spans="1:16" x14ac:dyDescent="0.2">
      <c r="A234" s="78"/>
      <c r="B234" s="80" t="s">
        <v>714</v>
      </c>
      <c r="C234" s="80" t="s">
        <v>738</v>
      </c>
      <c r="D234" s="81">
        <v>0</v>
      </c>
      <c r="E234" s="81">
        <v>0</v>
      </c>
      <c r="F234" s="81">
        <v>0</v>
      </c>
      <c r="G234" s="81">
        <v>0</v>
      </c>
      <c r="H234" s="81">
        <v>0</v>
      </c>
      <c r="I234" s="81">
        <v>0</v>
      </c>
      <c r="J234" s="81">
        <v>0</v>
      </c>
      <c r="K234" s="81">
        <v>0</v>
      </c>
      <c r="L234" s="81">
        <v>0</v>
      </c>
      <c r="M234" s="81">
        <v>0</v>
      </c>
      <c r="N234" s="81">
        <v>0</v>
      </c>
      <c r="O234" s="81">
        <v>0</v>
      </c>
      <c r="P234" s="100">
        <f t="shared" si="3"/>
        <v>0</v>
      </c>
    </row>
    <row r="235" spans="1:16" x14ac:dyDescent="0.2">
      <c r="A235" s="78"/>
      <c r="B235" s="80" t="s">
        <v>715</v>
      </c>
      <c r="C235" s="80" t="s">
        <v>738</v>
      </c>
      <c r="D235" s="81">
        <v>0</v>
      </c>
      <c r="E235" s="81">
        <v>0</v>
      </c>
      <c r="F235" s="81">
        <v>0</v>
      </c>
      <c r="G235" s="81">
        <v>0</v>
      </c>
      <c r="H235" s="81">
        <v>0</v>
      </c>
      <c r="I235" s="81">
        <v>0</v>
      </c>
      <c r="J235" s="81">
        <v>0</v>
      </c>
      <c r="K235" s="81">
        <v>0</v>
      </c>
      <c r="L235" s="81">
        <v>0</v>
      </c>
      <c r="M235" s="81">
        <v>0</v>
      </c>
      <c r="N235" s="81">
        <v>0</v>
      </c>
      <c r="O235" s="81">
        <v>0</v>
      </c>
      <c r="P235" s="100">
        <f t="shared" si="3"/>
        <v>0</v>
      </c>
    </row>
    <row r="236" spans="1:16" x14ac:dyDescent="0.2">
      <c r="A236" s="78"/>
      <c r="B236" s="80" t="s">
        <v>718</v>
      </c>
      <c r="C236" s="80" t="s">
        <v>738</v>
      </c>
      <c r="D236" s="81">
        <v>0</v>
      </c>
      <c r="E236" s="81">
        <v>0</v>
      </c>
      <c r="F236" s="81">
        <v>0</v>
      </c>
      <c r="G236" s="81">
        <v>0</v>
      </c>
      <c r="H236" s="81">
        <v>0</v>
      </c>
      <c r="I236" s="81">
        <v>0</v>
      </c>
      <c r="J236" s="81">
        <v>0</v>
      </c>
      <c r="K236" s="81">
        <v>0</v>
      </c>
      <c r="L236" s="81">
        <v>0</v>
      </c>
      <c r="M236" s="81">
        <v>0</v>
      </c>
      <c r="N236" s="81">
        <v>0</v>
      </c>
      <c r="O236" s="81">
        <v>0</v>
      </c>
      <c r="P236" s="100">
        <f t="shared" si="3"/>
        <v>0</v>
      </c>
    </row>
    <row r="237" spans="1:16" x14ac:dyDescent="0.2">
      <c r="A237" s="78"/>
      <c r="B237" s="80" t="s">
        <v>716</v>
      </c>
      <c r="C237" s="80" t="s">
        <v>738</v>
      </c>
      <c r="D237" s="81">
        <v>0</v>
      </c>
      <c r="E237" s="81">
        <v>0</v>
      </c>
      <c r="F237" s="81">
        <v>0</v>
      </c>
      <c r="G237" s="81">
        <v>0</v>
      </c>
      <c r="H237" s="81">
        <v>0</v>
      </c>
      <c r="I237" s="81">
        <v>0</v>
      </c>
      <c r="J237" s="81">
        <v>0</v>
      </c>
      <c r="K237" s="81">
        <v>0</v>
      </c>
      <c r="L237" s="81">
        <v>0</v>
      </c>
      <c r="M237" s="81">
        <v>0</v>
      </c>
      <c r="N237" s="81">
        <v>0</v>
      </c>
      <c r="O237" s="81">
        <v>0</v>
      </c>
      <c r="P237" s="100">
        <f t="shared" si="3"/>
        <v>0</v>
      </c>
    </row>
    <row r="238" spans="1:16" x14ac:dyDescent="0.2">
      <c r="A238" s="78"/>
      <c r="B238" s="80" t="s">
        <v>717</v>
      </c>
      <c r="C238" s="80" t="s">
        <v>738</v>
      </c>
      <c r="D238" s="81">
        <v>0</v>
      </c>
      <c r="E238" s="81">
        <v>0</v>
      </c>
      <c r="F238" s="81">
        <v>0</v>
      </c>
      <c r="G238" s="81">
        <v>0</v>
      </c>
      <c r="H238" s="81">
        <v>0</v>
      </c>
      <c r="I238" s="81">
        <v>0</v>
      </c>
      <c r="J238" s="81">
        <v>0</v>
      </c>
      <c r="K238" s="81">
        <v>0</v>
      </c>
      <c r="L238" s="81">
        <v>0</v>
      </c>
      <c r="M238" s="81">
        <v>0</v>
      </c>
      <c r="N238" s="81">
        <v>0</v>
      </c>
      <c r="O238" s="81">
        <v>0</v>
      </c>
      <c r="P238" s="100">
        <f t="shared" si="3"/>
        <v>0</v>
      </c>
    </row>
    <row r="239" spans="1:16" x14ac:dyDescent="0.2">
      <c r="A239" s="78"/>
      <c r="B239" s="80" t="s">
        <v>756</v>
      </c>
      <c r="C239" s="80" t="s">
        <v>738</v>
      </c>
      <c r="D239" s="81">
        <v>0</v>
      </c>
      <c r="E239" s="81">
        <v>0</v>
      </c>
      <c r="F239" s="81">
        <v>359.98410999999987</v>
      </c>
      <c r="G239" s="81">
        <v>0</v>
      </c>
      <c r="H239" s="81">
        <v>0</v>
      </c>
      <c r="I239" s="81">
        <v>0</v>
      </c>
      <c r="J239" s="81">
        <v>0</v>
      </c>
      <c r="K239" s="81">
        <v>0</v>
      </c>
      <c r="L239" s="81">
        <v>0</v>
      </c>
      <c r="M239" s="81">
        <v>0</v>
      </c>
      <c r="N239" s="81">
        <v>0</v>
      </c>
      <c r="O239" s="81">
        <v>0</v>
      </c>
      <c r="P239" s="100">
        <f t="shared" si="3"/>
        <v>359.98410999999987</v>
      </c>
    </row>
    <row r="240" spans="1:16" x14ac:dyDescent="0.2">
      <c r="A240" s="78"/>
      <c r="B240" s="80" t="s">
        <v>757</v>
      </c>
      <c r="C240" s="80" t="s">
        <v>738</v>
      </c>
      <c r="D240" s="81">
        <v>0</v>
      </c>
      <c r="E240" s="81">
        <v>0</v>
      </c>
      <c r="F240" s="81">
        <v>0</v>
      </c>
      <c r="G240" s="81">
        <v>2390.2938439999994</v>
      </c>
      <c r="H240" s="81">
        <v>2430.577862000001</v>
      </c>
      <c r="I240" s="81">
        <v>2536.0694900000008</v>
      </c>
      <c r="J240" s="81">
        <v>2639.37192</v>
      </c>
      <c r="K240" s="81">
        <v>2630.9562700000006</v>
      </c>
      <c r="L240" s="81">
        <v>2604.7992500000005</v>
      </c>
      <c r="M240" s="81">
        <v>3225.446218</v>
      </c>
      <c r="N240" s="81">
        <v>3137.4705689999996</v>
      </c>
      <c r="O240" s="81">
        <v>3154.2647200000001</v>
      </c>
      <c r="P240" s="100">
        <f t="shared" si="3"/>
        <v>24749.250143000001</v>
      </c>
    </row>
    <row r="241" spans="1:16" x14ac:dyDescent="0.2">
      <c r="A241" s="78"/>
      <c r="B241" s="80" t="s">
        <v>65</v>
      </c>
      <c r="C241" s="80" t="s">
        <v>738</v>
      </c>
      <c r="D241" s="81">
        <v>18024.508183224476</v>
      </c>
      <c r="E241" s="81">
        <v>16105.395409821149</v>
      </c>
      <c r="F241" s="81">
        <v>17205.153537699629</v>
      </c>
      <c r="G241" s="81">
        <v>15668.84832708264</v>
      </c>
      <c r="H241" s="81">
        <v>17010.57319958158</v>
      </c>
      <c r="I241" s="81">
        <v>16992.253988906778</v>
      </c>
      <c r="J241" s="81">
        <v>17321.084971353928</v>
      </c>
      <c r="K241" s="81">
        <v>17465.876402567381</v>
      </c>
      <c r="L241" s="81">
        <v>16735.91581945918</v>
      </c>
      <c r="M241" s="81">
        <v>18013.509584217827</v>
      </c>
      <c r="N241" s="81">
        <v>17132.099006145363</v>
      </c>
      <c r="O241" s="81">
        <v>16319.773065599966</v>
      </c>
      <c r="P241" s="100">
        <f t="shared" si="3"/>
        <v>203994.99149565987</v>
      </c>
    </row>
    <row r="242" spans="1:16" x14ac:dyDescent="0.2">
      <c r="A242" s="78"/>
      <c r="B242" s="80" t="s">
        <v>758</v>
      </c>
      <c r="C242" s="80" t="s">
        <v>738</v>
      </c>
      <c r="D242" s="81">
        <v>262772.52863063558</v>
      </c>
      <c r="E242" s="81">
        <v>215642.63829131058</v>
      </c>
      <c r="F242" s="81">
        <v>249015.22785984498</v>
      </c>
      <c r="G242" s="81">
        <v>244915.56175083332</v>
      </c>
      <c r="H242" s="81">
        <v>257419.64640350232</v>
      </c>
      <c r="I242" s="81">
        <v>216937.01778818842</v>
      </c>
      <c r="J242" s="81">
        <v>233633.12776990861</v>
      </c>
      <c r="K242" s="81">
        <v>203569.50648229843</v>
      </c>
      <c r="L242" s="81">
        <v>231482.3597172976</v>
      </c>
      <c r="M242" s="81">
        <v>216239.44371704699</v>
      </c>
      <c r="N242" s="81">
        <v>235592.56978730328</v>
      </c>
      <c r="O242" s="81">
        <v>238605.6046070164</v>
      </c>
      <c r="P242" s="100">
        <f t="shared" si="3"/>
        <v>2805825.2328051869</v>
      </c>
    </row>
    <row r="243" spans="1:16" x14ac:dyDescent="0.2">
      <c r="A243" s="78"/>
      <c r="B243" s="80" t="s">
        <v>259</v>
      </c>
      <c r="C243" s="80" t="s">
        <v>738</v>
      </c>
      <c r="D243" s="81">
        <v>0</v>
      </c>
      <c r="E243" s="81">
        <v>0</v>
      </c>
      <c r="F243" s="81">
        <v>0</v>
      </c>
      <c r="G243" s="81">
        <v>0</v>
      </c>
      <c r="H243" s="81">
        <v>0</v>
      </c>
      <c r="I243" s="81">
        <v>0</v>
      </c>
      <c r="J243" s="81">
        <v>0</v>
      </c>
      <c r="K243" s="81">
        <v>0</v>
      </c>
      <c r="L243" s="81">
        <v>0</v>
      </c>
      <c r="M243" s="81">
        <v>0</v>
      </c>
      <c r="N243" s="81">
        <v>0</v>
      </c>
      <c r="O243" s="81">
        <v>0</v>
      </c>
      <c r="P243" s="100">
        <f t="shared" si="3"/>
        <v>0</v>
      </c>
    </row>
    <row r="244" spans="1:16" x14ac:dyDescent="0.2">
      <c r="A244" s="78"/>
      <c r="B244" s="80" t="s">
        <v>759</v>
      </c>
      <c r="C244" s="80" t="s">
        <v>738</v>
      </c>
      <c r="D244" s="81">
        <v>0</v>
      </c>
      <c r="E244" s="81">
        <v>0</v>
      </c>
      <c r="F244" s="81">
        <v>0</v>
      </c>
      <c r="G244" s="81">
        <v>0</v>
      </c>
      <c r="H244" s="81">
        <v>0</v>
      </c>
      <c r="I244" s="81">
        <v>0</v>
      </c>
      <c r="J244" s="81">
        <v>0</v>
      </c>
      <c r="K244" s="81">
        <v>0</v>
      </c>
      <c r="L244" s="81">
        <v>0</v>
      </c>
      <c r="M244" s="81">
        <v>0</v>
      </c>
      <c r="N244" s="81">
        <v>0</v>
      </c>
      <c r="O244" s="81">
        <v>0</v>
      </c>
      <c r="P244" s="100">
        <f t="shared" si="3"/>
        <v>0</v>
      </c>
    </row>
    <row r="245" spans="1:16" x14ac:dyDescent="0.2">
      <c r="A245" s="78"/>
      <c r="B245" s="80" t="s">
        <v>53</v>
      </c>
      <c r="C245" s="80" t="s">
        <v>738</v>
      </c>
      <c r="D245" s="81">
        <v>35160.512394562276</v>
      </c>
      <c r="E245" s="81">
        <v>29508.499137921914</v>
      </c>
      <c r="F245" s="81">
        <v>27848.464971387584</v>
      </c>
      <c r="G245" s="81">
        <v>23337.351217932606</v>
      </c>
      <c r="H245" s="81">
        <v>28959.742050881036</v>
      </c>
      <c r="I245" s="81">
        <v>28323.057176718023</v>
      </c>
      <c r="J245" s="81">
        <v>35881.499472865231</v>
      </c>
      <c r="K245" s="81">
        <v>35440.043325315419</v>
      </c>
      <c r="L245" s="81">
        <v>35439.903615808282</v>
      </c>
      <c r="M245" s="81">
        <v>37306.912577751369</v>
      </c>
      <c r="N245" s="81">
        <v>38456.210441332987</v>
      </c>
      <c r="O245" s="81">
        <v>25703.439362000005</v>
      </c>
      <c r="P245" s="100">
        <f t="shared" si="3"/>
        <v>381365.63574447681</v>
      </c>
    </row>
    <row r="246" spans="1:16" x14ac:dyDescent="0.2">
      <c r="A246" s="78"/>
      <c r="B246" s="80" t="s">
        <v>627</v>
      </c>
      <c r="C246" s="80" t="s">
        <v>738</v>
      </c>
      <c r="D246" s="81">
        <v>620401.64221968118</v>
      </c>
      <c r="E246" s="81">
        <v>571030.90395078587</v>
      </c>
      <c r="F246" s="81">
        <v>578537.80665275501</v>
      </c>
      <c r="G246" s="81">
        <v>552620.87959228468</v>
      </c>
      <c r="H246" s="81">
        <v>579739.97177300602</v>
      </c>
      <c r="I246" s="81">
        <v>573759.32854982233</v>
      </c>
      <c r="J246" s="81">
        <v>584677.04345401574</v>
      </c>
      <c r="K246" s="81">
        <v>603018.46711700549</v>
      </c>
      <c r="L246" s="81">
        <v>583798.01868389559</v>
      </c>
      <c r="M246" s="81">
        <v>586592.94136815169</v>
      </c>
      <c r="N246" s="81">
        <v>591131.80557994859</v>
      </c>
      <c r="O246" s="81">
        <v>597919.70808880136</v>
      </c>
      <c r="P246" s="100">
        <f t="shared" si="3"/>
        <v>7023228.5170301525</v>
      </c>
    </row>
    <row r="247" spans="1:16" x14ac:dyDescent="0.2">
      <c r="A247" s="78"/>
      <c r="B247" s="80" t="s">
        <v>64</v>
      </c>
      <c r="C247" s="80" t="s">
        <v>738</v>
      </c>
      <c r="D247" s="81">
        <v>110820.47513060759</v>
      </c>
      <c r="E247" s="81">
        <v>100963.87993563793</v>
      </c>
      <c r="F247" s="81">
        <v>101750.49471510905</v>
      </c>
      <c r="G247" s="81">
        <v>110405.78146875581</v>
      </c>
      <c r="H247" s="81">
        <v>110669.34760426532</v>
      </c>
      <c r="I247" s="81">
        <v>108643.98007894156</v>
      </c>
      <c r="J247" s="81">
        <v>104874.42629151308</v>
      </c>
      <c r="K247" s="81">
        <v>104669.24968326924</v>
      </c>
      <c r="L247" s="81">
        <v>118683.37863389171</v>
      </c>
      <c r="M247" s="81">
        <v>114965.38274757346</v>
      </c>
      <c r="N247" s="81">
        <v>119596.49396147026</v>
      </c>
      <c r="O247" s="81">
        <v>123071.32253790591</v>
      </c>
      <c r="P247" s="100">
        <f t="shared" si="3"/>
        <v>1329114.2127889411</v>
      </c>
    </row>
    <row r="248" spans="1:16" x14ac:dyDescent="0.2">
      <c r="A248" s="78"/>
      <c r="B248" s="116" t="s">
        <v>63</v>
      </c>
      <c r="C248" s="80" t="s">
        <v>738</v>
      </c>
      <c r="D248" s="81">
        <v>291906.59501403029</v>
      </c>
      <c r="E248" s="81">
        <v>247637.58704267754</v>
      </c>
      <c r="F248" s="81">
        <v>295843.84501813306</v>
      </c>
      <c r="G248" s="81">
        <v>265661.76823251555</v>
      </c>
      <c r="H248" s="81">
        <v>273785.23198445432</v>
      </c>
      <c r="I248" s="81">
        <v>252915.08039661404</v>
      </c>
      <c r="J248" s="81">
        <v>261774.24881309521</v>
      </c>
      <c r="K248" s="81">
        <v>221185.86195276384</v>
      </c>
      <c r="L248" s="81">
        <v>244864.75465965614</v>
      </c>
      <c r="M248" s="81">
        <v>259456.91995912325</v>
      </c>
      <c r="N248" s="81">
        <v>267847.06494013447</v>
      </c>
      <c r="O248" s="81">
        <v>266471.70300027879</v>
      </c>
      <c r="P248" s="100">
        <f t="shared" si="3"/>
        <v>3149350.6610134761</v>
      </c>
    </row>
    <row r="249" spans="1:16" x14ac:dyDescent="0.2">
      <c r="A249" s="78"/>
      <c r="B249" s="80" t="s">
        <v>106</v>
      </c>
      <c r="C249" s="80" t="s">
        <v>738</v>
      </c>
      <c r="D249" s="81">
        <v>1906.9510934517855</v>
      </c>
      <c r="E249" s="81">
        <v>998.81429575531877</v>
      </c>
      <c r="F249" s="81">
        <v>1177.763573030373</v>
      </c>
      <c r="G249" s="81">
        <v>713.43115227838905</v>
      </c>
      <c r="H249" s="81">
        <v>855.52663494863009</v>
      </c>
      <c r="I249" s="81">
        <v>885.36009950214066</v>
      </c>
      <c r="J249" s="81">
        <v>1692.0878333363635</v>
      </c>
      <c r="K249" s="81">
        <v>1694.4375785604984</v>
      </c>
      <c r="L249" s="81">
        <v>1685.7846743763478</v>
      </c>
      <c r="M249" s="81">
        <v>1778.959858003763</v>
      </c>
      <c r="N249" s="81">
        <v>1101.7225023283065</v>
      </c>
      <c r="O249" s="81">
        <v>2911.8848192520022</v>
      </c>
      <c r="P249" s="100">
        <f t="shared" si="3"/>
        <v>17402.724114823919</v>
      </c>
    </row>
    <row r="250" spans="1:16" x14ac:dyDescent="0.2">
      <c r="A250" s="78"/>
      <c r="B250" s="116" t="s">
        <v>760</v>
      </c>
      <c r="C250" s="80" t="s">
        <v>738</v>
      </c>
      <c r="D250" s="81">
        <v>2163.28420586119</v>
      </c>
      <c r="E250" s="81">
        <v>1752.8527518628109</v>
      </c>
      <c r="F250" s="81">
        <v>1953.7332395093244</v>
      </c>
      <c r="G250" s="81">
        <v>1573.5698115354921</v>
      </c>
      <c r="H250" s="81">
        <v>1554.406308580838</v>
      </c>
      <c r="I250" s="81">
        <v>1234.6078267159075</v>
      </c>
      <c r="J250" s="81">
        <v>1258.3324582134946</v>
      </c>
      <c r="K250" s="81">
        <v>1652.4866310924945</v>
      </c>
      <c r="L250" s="81">
        <v>1932.4347020382909</v>
      </c>
      <c r="M250" s="81">
        <v>2104.559514955753</v>
      </c>
      <c r="N250" s="81">
        <v>2189.352122587919</v>
      </c>
      <c r="O250" s="81">
        <v>2165.8791223444978</v>
      </c>
      <c r="P250" s="100">
        <f t="shared" si="3"/>
        <v>21535.498695298014</v>
      </c>
    </row>
    <row r="251" spans="1:16" x14ac:dyDescent="0.2">
      <c r="A251" s="78"/>
      <c r="B251" s="116" t="s">
        <v>761</v>
      </c>
      <c r="C251" s="80" t="s">
        <v>738</v>
      </c>
      <c r="D251" s="81">
        <v>3641.2461611988911</v>
      </c>
      <c r="E251" s="81">
        <v>2866.7546161481341</v>
      </c>
      <c r="F251" s="81">
        <v>3364.919750000905</v>
      </c>
      <c r="G251" s="81">
        <v>2958.363743408448</v>
      </c>
      <c r="H251" s="81">
        <v>2546.1712415908505</v>
      </c>
      <c r="I251" s="81">
        <v>2534.4772889938668</v>
      </c>
      <c r="J251" s="81">
        <v>2681.3112988481475</v>
      </c>
      <c r="K251" s="81">
        <v>3364.8029274930273</v>
      </c>
      <c r="L251" s="81">
        <v>3401.8345120593208</v>
      </c>
      <c r="M251" s="81">
        <v>3819.8671112014135</v>
      </c>
      <c r="N251" s="81">
        <v>3632.9367730624126</v>
      </c>
      <c r="O251" s="81">
        <v>3472.4673469258419</v>
      </c>
      <c r="P251" s="100">
        <f t="shared" si="3"/>
        <v>38285.152770931265</v>
      </c>
    </row>
    <row r="252" spans="1:16" x14ac:dyDescent="0.2">
      <c r="A252" s="78"/>
      <c r="B252" s="116" t="s">
        <v>628</v>
      </c>
      <c r="C252" s="80" t="s">
        <v>738</v>
      </c>
      <c r="D252" s="81">
        <v>142433.45633754157</v>
      </c>
      <c r="E252" s="81">
        <v>141939.08283133866</v>
      </c>
      <c r="F252" s="81">
        <v>156753.91744190807</v>
      </c>
      <c r="G252" s="81">
        <v>142410.38217690188</v>
      </c>
      <c r="H252" s="81">
        <v>145937.71147320585</v>
      </c>
      <c r="I252" s="81">
        <v>141336.82432298525</v>
      </c>
      <c r="J252" s="81">
        <v>143647.71025095865</v>
      </c>
      <c r="K252" s="81">
        <v>151542.81796650379</v>
      </c>
      <c r="L252" s="81">
        <v>149746.97043099278</v>
      </c>
      <c r="M252" s="81">
        <v>151927.15287747292</v>
      </c>
      <c r="N252" s="81">
        <v>149941.65743173601</v>
      </c>
      <c r="O252" s="81">
        <v>148364.58290937878</v>
      </c>
      <c r="P252" s="100">
        <f t="shared" si="3"/>
        <v>1765982.2664509243</v>
      </c>
    </row>
    <row r="253" spans="1:16" x14ac:dyDescent="0.2">
      <c r="A253" s="78"/>
      <c r="B253" s="116" t="s">
        <v>762</v>
      </c>
      <c r="C253" s="80" t="s">
        <v>738</v>
      </c>
      <c r="D253" s="81">
        <v>0</v>
      </c>
      <c r="E253" s="81">
        <v>0</v>
      </c>
      <c r="F253" s="81">
        <v>0</v>
      </c>
      <c r="G253" s="81">
        <v>0</v>
      </c>
      <c r="H253" s="81">
        <v>0</v>
      </c>
      <c r="I253" s="81">
        <v>0</v>
      </c>
      <c r="J253" s="81">
        <v>0</v>
      </c>
      <c r="K253" s="81">
        <v>0</v>
      </c>
      <c r="L253" s="81">
        <v>0</v>
      </c>
      <c r="M253" s="81">
        <v>0</v>
      </c>
      <c r="N253" s="81">
        <v>0</v>
      </c>
      <c r="O253" s="81">
        <v>0</v>
      </c>
      <c r="P253" s="100">
        <f t="shared" si="3"/>
        <v>0</v>
      </c>
    </row>
    <row r="254" spans="1:16" x14ac:dyDescent="0.2">
      <c r="A254" s="78"/>
      <c r="B254" s="116" t="s">
        <v>763</v>
      </c>
      <c r="C254" s="80" t="s">
        <v>738</v>
      </c>
      <c r="D254" s="81">
        <v>963.87256866718849</v>
      </c>
      <c r="E254" s="81">
        <v>807.36201664027953</v>
      </c>
      <c r="F254" s="81">
        <v>1215.2231036367243</v>
      </c>
      <c r="G254" s="81">
        <v>779.75163185793451</v>
      </c>
      <c r="H254" s="81">
        <v>867.1417933042294</v>
      </c>
      <c r="I254" s="81">
        <v>787.36177242591327</v>
      </c>
      <c r="J254" s="81">
        <v>1138.2899100042737</v>
      </c>
      <c r="K254" s="81">
        <v>1134.9147303065934</v>
      </c>
      <c r="L254" s="81">
        <v>1134.2169040000001</v>
      </c>
      <c r="M254" s="81">
        <v>1339.2737849999999</v>
      </c>
      <c r="N254" s="81">
        <v>1342.4847490000011</v>
      </c>
      <c r="O254" s="81">
        <v>1408.0959899999996</v>
      </c>
      <c r="P254" s="100">
        <f t="shared" si="3"/>
        <v>12917.988954843137</v>
      </c>
    </row>
    <row r="255" spans="1:16" x14ac:dyDescent="0.2">
      <c r="A255" s="78"/>
      <c r="B255" s="116" t="s">
        <v>39</v>
      </c>
      <c r="C255" s="80" t="s">
        <v>738</v>
      </c>
      <c r="D255" s="81">
        <v>0</v>
      </c>
      <c r="E255" s="81">
        <v>0</v>
      </c>
      <c r="F255" s="81">
        <v>0</v>
      </c>
      <c r="G255" s="81">
        <v>0</v>
      </c>
      <c r="H255" s="81">
        <v>0</v>
      </c>
      <c r="I255" s="81">
        <v>0</v>
      </c>
      <c r="J255" s="81">
        <v>0</v>
      </c>
      <c r="K255" s="81">
        <v>113334.19829067177</v>
      </c>
      <c r="L255" s="81">
        <v>110010.4035366888</v>
      </c>
      <c r="M255" s="81">
        <v>106243.80838564521</v>
      </c>
      <c r="N255" s="81">
        <v>112307.88146491998</v>
      </c>
      <c r="O255" s="81">
        <v>109721.69704415803</v>
      </c>
      <c r="P255" s="100">
        <f t="shared" si="3"/>
        <v>551617.98872208374</v>
      </c>
    </row>
    <row r="256" spans="1:16" x14ac:dyDescent="0.2">
      <c r="A256" s="78"/>
      <c r="B256" s="116" t="s">
        <v>764</v>
      </c>
      <c r="C256" s="80" t="s">
        <v>738</v>
      </c>
      <c r="D256" s="81">
        <v>0</v>
      </c>
      <c r="E256" s="81">
        <v>0</v>
      </c>
      <c r="F256" s="81">
        <v>0</v>
      </c>
      <c r="G256" s="81">
        <v>0</v>
      </c>
      <c r="H256" s="81">
        <v>0</v>
      </c>
      <c r="I256" s="81">
        <v>0</v>
      </c>
      <c r="J256" s="81">
        <v>0</v>
      </c>
      <c r="K256" s="81">
        <v>0</v>
      </c>
      <c r="L256" s="81">
        <v>0</v>
      </c>
      <c r="M256" s="81">
        <v>0</v>
      </c>
      <c r="N256" s="81">
        <v>0</v>
      </c>
      <c r="O256" s="81">
        <v>0</v>
      </c>
      <c r="P256" s="100">
        <f t="shared" si="3"/>
        <v>0</v>
      </c>
    </row>
    <row r="257" spans="2:16" x14ac:dyDescent="0.2">
      <c r="B257" s="121" t="s">
        <v>6</v>
      </c>
      <c r="C257" s="122"/>
      <c r="D257" s="104">
        <f>SUM(D9:D256)</f>
        <v>5051682.22634691</v>
      </c>
      <c r="E257" s="104">
        <f t="shared" ref="E257:O257" si="4">SUM(E9:E256)</f>
        <v>4634801.4190761419</v>
      </c>
      <c r="F257" s="104">
        <f t="shared" si="4"/>
        <v>5026655.3042160049</v>
      </c>
      <c r="G257" s="104">
        <f t="shared" si="4"/>
        <v>4753081.7078769859</v>
      </c>
      <c r="H257" s="104">
        <f t="shared" si="4"/>
        <v>5052149.1857080525</v>
      </c>
      <c r="I257" s="104">
        <f t="shared" si="4"/>
        <v>5047011.4828171255</v>
      </c>
      <c r="J257" s="104">
        <f t="shared" si="4"/>
        <v>5156531.5352604594</v>
      </c>
      <c r="K257" s="104">
        <f t="shared" si="4"/>
        <v>5103625.5296256561</v>
      </c>
      <c r="L257" s="104">
        <f t="shared" si="4"/>
        <v>4775085.8037971975</v>
      </c>
      <c r="M257" s="104">
        <f t="shared" si="4"/>
        <v>5011745.6963596651</v>
      </c>
      <c r="N257" s="104">
        <f t="shared" si="4"/>
        <v>4975535.3322974062</v>
      </c>
      <c r="O257" s="104">
        <f t="shared" si="4"/>
        <v>5103330.0901758773</v>
      </c>
      <c r="P257" s="100">
        <f t="shared" si="3"/>
        <v>59691235.313557476</v>
      </c>
    </row>
  </sheetData>
  <mergeCells count="4">
    <mergeCell ref="B6:B8"/>
    <mergeCell ref="C6:C8"/>
    <mergeCell ref="P6:P8"/>
    <mergeCell ref="B257:C257"/>
  </mergeCells>
  <conditionalFormatting sqref="D9:O178">
    <cfRule type="cellIs" dxfId="237" priority="62" stopIfTrue="1" operator="equal">
      <formula>0</formula>
    </cfRule>
  </conditionalFormatting>
  <conditionalFormatting sqref="D17:O17">
    <cfRule type="cellIs" dxfId="236" priority="52" stopIfTrue="1" operator="equal">
      <formula>0</formula>
    </cfRule>
  </conditionalFormatting>
  <conditionalFormatting sqref="D17:O17">
    <cfRule type="cellIs" dxfId="235" priority="51" stopIfTrue="1" operator="equal">
      <formula>0</formula>
    </cfRule>
  </conditionalFormatting>
  <conditionalFormatting sqref="D17:O17">
    <cfRule type="cellIs" dxfId="234" priority="50" stopIfTrue="1" operator="equal">
      <formula>0</formula>
    </cfRule>
  </conditionalFormatting>
  <conditionalFormatting sqref="D119:O122 D124:O131">
    <cfRule type="cellIs" dxfId="233" priority="36" stopIfTrue="1" operator="equal">
      <formula>0</formula>
    </cfRule>
  </conditionalFormatting>
  <conditionalFormatting sqref="D119:O122 D124:O131">
    <cfRule type="cellIs" dxfId="232" priority="35" stopIfTrue="1" operator="equal">
      <formula>0</formula>
    </cfRule>
  </conditionalFormatting>
  <conditionalFormatting sqref="D119:O122 D124:O131">
    <cfRule type="cellIs" dxfId="231" priority="34" stopIfTrue="1" operator="equal">
      <formula>0</formula>
    </cfRule>
  </conditionalFormatting>
  <conditionalFormatting sqref="D132:O132">
    <cfRule type="cellIs" dxfId="230" priority="17" stopIfTrue="1" operator="equal">
      <formula>0</formula>
    </cfRule>
  </conditionalFormatting>
  <conditionalFormatting sqref="D132:O132">
    <cfRule type="cellIs" dxfId="229" priority="16" stopIfTrue="1" operator="equal">
      <formula>0</formula>
    </cfRule>
  </conditionalFormatting>
  <conditionalFormatting sqref="D132:O132">
    <cfRule type="cellIs" dxfId="228" priority="15" stopIfTrue="1" operator="equal">
      <formula>0</formula>
    </cfRule>
  </conditionalFormatting>
  <conditionalFormatting sqref="D115:O115">
    <cfRule type="cellIs" dxfId="227" priority="14" stopIfTrue="1" operator="equal">
      <formula>0</formula>
    </cfRule>
  </conditionalFormatting>
  <conditionalFormatting sqref="D115:O115">
    <cfRule type="cellIs" dxfId="226" priority="13" stopIfTrue="1" operator="equal">
      <formula>0</formula>
    </cfRule>
  </conditionalFormatting>
  <conditionalFormatting sqref="D115:O115">
    <cfRule type="cellIs" dxfId="225" priority="12" stopIfTrue="1" operator="equal">
      <formula>0</formula>
    </cfRule>
  </conditionalFormatting>
  <conditionalFormatting sqref="D123:O123">
    <cfRule type="cellIs" dxfId="224" priority="8" stopIfTrue="1" operator="equal">
      <formula>0</formula>
    </cfRule>
  </conditionalFormatting>
  <conditionalFormatting sqref="D123:O123">
    <cfRule type="cellIs" dxfId="223" priority="7" stopIfTrue="1" operator="equal">
      <formula>0</formula>
    </cfRule>
  </conditionalFormatting>
  <conditionalFormatting sqref="D123:O123">
    <cfRule type="cellIs" dxfId="222" priority="6" stopIfTrue="1" operator="equal">
      <formula>0</formula>
    </cfRule>
  </conditionalFormatting>
  <conditionalFormatting sqref="D138:O138">
    <cfRule type="cellIs" dxfId="221" priority="5" stopIfTrue="1" operator="equal">
      <formula>0</formula>
    </cfRule>
  </conditionalFormatting>
  <conditionalFormatting sqref="D138:O138">
    <cfRule type="cellIs" dxfId="220" priority="4" stopIfTrue="1" operator="equal">
      <formula>0</formula>
    </cfRule>
  </conditionalFormatting>
  <conditionalFormatting sqref="D138:O138">
    <cfRule type="cellIs" dxfId="219" priority="3" stopIfTrue="1" operator="equal">
      <formula>0</formula>
    </cfRule>
  </conditionalFormatting>
  <conditionalFormatting sqref="D179:O256">
    <cfRule type="cellIs" dxfId="218" priority="1" stopIfTrue="1" operator="equal">
      <formula>0</formula>
    </cfRule>
  </conditionalFormatting>
  <pageMargins left="0.75" right="0.75" top="1" bottom="1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B2:P353"/>
  <sheetViews>
    <sheetView showGridLines="0" showOutlineSymbols="0" topLeftCell="A235" zoomScale="85" zoomScaleNormal="85" workbookViewId="0">
      <selection activeCell="B9" sqref="B9:O256"/>
    </sheetView>
  </sheetViews>
  <sheetFormatPr baseColWidth="10" defaultColWidth="11.42578125" defaultRowHeight="12.75" x14ac:dyDescent="0.2"/>
  <cols>
    <col min="1" max="1" width="11.42578125" style="13"/>
    <col min="2" max="2" width="26.7109375" style="13" customWidth="1"/>
    <col min="3" max="3" width="21.85546875" style="13" customWidth="1"/>
    <col min="4" max="4" width="13.140625" style="13" customWidth="1"/>
    <col min="5" max="16" width="11.42578125" style="13"/>
    <col min="17" max="17" width="12.7109375" style="13" bestFit="1" customWidth="1"/>
    <col min="18" max="16384" width="11.42578125" style="13"/>
  </cols>
  <sheetData>
    <row r="2" spans="2:16" x14ac:dyDescent="0.2">
      <c r="B2" s="21" t="s">
        <v>23</v>
      </c>
      <c r="C2" s="21"/>
    </row>
    <row r="3" spans="2:16" x14ac:dyDescent="0.2">
      <c r="B3" s="22"/>
      <c r="C3" s="22"/>
    </row>
    <row r="4" spans="2:16" x14ac:dyDescent="0.2">
      <c r="B4" s="23" t="s">
        <v>576</v>
      </c>
    </row>
    <row r="5" spans="2:16" x14ac:dyDescent="0.2">
      <c r="P5" s="21"/>
    </row>
    <row r="6" spans="2:16" x14ac:dyDescent="0.2">
      <c r="B6" s="118" t="s">
        <v>13</v>
      </c>
      <c r="C6" s="118" t="s">
        <v>41</v>
      </c>
      <c r="D6" s="34" t="s">
        <v>62</v>
      </c>
      <c r="E6" s="25"/>
      <c r="F6" s="25"/>
      <c r="G6" s="26"/>
      <c r="H6" s="26"/>
      <c r="I6" s="26"/>
      <c r="J6" s="26"/>
      <c r="K6" s="26"/>
      <c r="L6" s="26"/>
      <c r="M6" s="26"/>
      <c r="N6" s="26"/>
      <c r="O6" s="27"/>
      <c r="P6" s="119" t="s">
        <v>22</v>
      </c>
    </row>
    <row r="7" spans="2:16" x14ac:dyDescent="0.2">
      <c r="B7" s="118"/>
      <c r="C7" s="118"/>
      <c r="D7" s="35"/>
      <c r="E7" s="29"/>
      <c r="F7" s="29"/>
      <c r="G7" s="30"/>
      <c r="H7" s="30"/>
      <c r="I7" s="30"/>
      <c r="J7" s="30"/>
      <c r="K7" s="30"/>
      <c r="L7" s="30"/>
      <c r="M7" s="30"/>
      <c r="N7" s="30"/>
      <c r="O7" s="31"/>
      <c r="P7" s="120"/>
    </row>
    <row r="8" spans="2:16" x14ac:dyDescent="0.2">
      <c r="B8" s="118"/>
      <c r="C8" s="118"/>
      <c r="D8" s="32">
        <f>Retiros!D8</f>
        <v>43101</v>
      </c>
      <c r="E8" s="32">
        <f>Retiros!E8</f>
        <v>43132</v>
      </c>
      <c r="F8" s="32">
        <f>Retiros!F8</f>
        <v>43160</v>
      </c>
      <c r="G8" s="32">
        <f>Retiros!G8</f>
        <v>43191</v>
      </c>
      <c r="H8" s="32">
        <f>Retiros!H8</f>
        <v>43221</v>
      </c>
      <c r="I8" s="32">
        <f>Retiros!I8</f>
        <v>43252</v>
      </c>
      <c r="J8" s="32">
        <f>Retiros!J8</f>
        <v>43282</v>
      </c>
      <c r="K8" s="32">
        <f>Retiros!K8</f>
        <v>43313</v>
      </c>
      <c r="L8" s="32">
        <f>Retiros!L8</f>
        <v>43344</v>
      </c>
      <c r="M8" s="32">
        <f>Retiros!M8</f>
        <v>43374</v>
      </c>
      <c r="N8" s="32">
        <f>Retiros!N8</f>
        <v>43405</v>
      </c>
      <c r="O8" s="32">
        <f>Retiros!O8</f>
        <v>43435</v>
      </c>
      <c r="P8" s="120"/>
    </row>
    <row r="9" spans="2:16" x14ac:dyDescent="0.2">
      <c r="B9" s="2" t="s">
        <v>737</v>
      </c>
      <c r="C9" s="2" t="s">
        <v>738</v>
      </c>
      <c r="D9" s="33">
        <v>40269.557440833472</v>
      </c>
      <c r="E9" s="33">
        <v>36788.836607000114</v>
      </c>
      <c r="F9" s="33">
        <v>39790.129691006405</v>
      </c>
      <c r="G9" s="33">
        <v>39129.548940935929</v>
      </c>
      <c r="H9" s="33">
        <v>42364.713199625556</v>
      </c>
      <c r="I9" s="33">
        <v>42677.852461514834</v>
      </c>
      <c r="J9" s="33">
        <v>43218.260171044814</v>
      </c>
      <c r="K9" s="33">
        <v>44315.780367849773</v>
      </c>
      <c r="L9" s="33">
        <v>40603.30071522732</v>
      </c>
      <c r="M9" s="33">
        <v>41660.807974396077</v>
      </c>
      <c r="N9" s="33">
        <v>41808.433019952892</v>
      </c>
      <c r="O9" s="33">
        <v>45794.226433265248</v>
      </c>
      <c r="P9" s="101">
        <f t="shared" ref="P9:P72" si="0">SUM(D9:O9)</f>
        <v>498421.44702265243</v>
      </c>
    </row>
    <row r="10" spans="2:16" x14ac:dyDescent="0.2">
      <c r="B10" s="2" t="s">
        <v>131</v>
      </c>
      <c r="C10" s="2" t="s">
        <v>738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33">
        <v>0</v>
      </c>
      <c r="P10" s="101">
        <f t="shared" si="0"/>
        <v>0</v>
      </c>
    </row>
    <row r="11" spans="2:16" x14ac:dyDescent="0.2">
      <c r="B11" s="2" t="s">
        <v>74</v>
      </c>
      <c r="C11" s="2" t="s">
        <v>738</v>
      </c>
      <c r="D11" s="33">
        <v>3847.2393434700011</v>
      </c>
      <c r="E11" s="33">
        <v>3321.72683912</v>
      </c>
      <c r="F11" s="33">
        <v>3587.2009219499982</v>
      </c>
      <c r="G11" s="33">
        <v>2706.9151976000007</v>
      </c>
      <c r="H11" s="33">
        <v>3664.6905018500001</v>
      </c>
      <c r="I11" s="33">
        <v>3519.8197534499991</v>
      </c>
      <c r="J11" s="33">
        <v>3649.9031065700001</v>
      </c>
      <c r="K11" s="33">
        <v>3509.4560292799993</v>
      </c>
      <c r="L11" s="33">
        <v>3250.4987253800009</v>
      </c>
      <c r="M11" s="33">
        <v>4536.3786039899996</v>
      </c>
      <c r="N11" s="33">
        <v>3988.2637772399989</v>
      </c>
      <c r="O11" s="33">
        <v>4300.7855545899974</v>
      </c>
      <c r="P11" s="101">
        <f t="shared" si="0"/>
        <v>43882.878354489992</v>
      </c>
    </row>
    <row r="12" spans="2:16" x14ac:dyDescent="0.2">
      <c r="B12" s="2" t="s">
        <v>75</v>
      </c>
      <c r="C12" s="2" t="s">
        <v>738</v>
      </c>
      <c r="D12" s="33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101">
        <f t="shared" si="0"/>
        <v>0</v>
      </c>
    </row>
    <row r="13" spans="2:16" x14ac:dyDescent="0.2">
      <c r="B13" s="2" t="s">
        <v>54</v>
      </c>
      <c r="C13" s="2" t="s">
        <v>738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33">
        <v>0</v>
      </c>
      <c r="P13" s="101">
        <f t="shared" si="0"/>
        <v>0</v>
      </c>
    </row>
    <row r="14" spans="2:16" x14ac:dyDescent="0.2">
      <c r="B14" s="2" t="s">
        <v>4</v>
      </c>
      <c r="C14" s="2" t="s">
        <v>738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101">
        <f t="shared" si="0"/>
        <v>0</v>
      </c>
    </row>
    <row r="15" spans="2:16" x14ac:dyDescent="0.2">
      <c r="B15" s="2" t="s">
        <v>76</v>
      </c>
      <c r="C15" s="2" t="s">
        <v>738</v>
      </c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101">
        <f t="shared" si="0"/>
        <v>0</v>
      </c>
    </row>
    <row r="16" spans="2:16" x14ac:dyDescent="0.2">
      <c r="B16" s="2" t="s">
        <v>2</v>
      </c>
      <c r="C16" s="2" t="s">
        <v>738</v>
      </c>
      <c r="D16" s="33">
        <v>56599.075805258566</v>
      </c>
      <c r="E16" s="33">
        <v>52928.770247924891</v>
      </c>
      <c r="F16" s="33">
        <v>58000.352137899907</v>
      </c>
      <c r="G16" s="33">
        <v>54780.731616563397</v>
      </c>
      <c r="H16" s="33">
        <v>59009.610966420834</v>
      </c>
      <c r="I16" s="33">
        <v>59677.606783602132</v>
      </c>
      <c r="J16" s="33">
        <v>60623.522379755857</v>
      </c>
      <c r="K16" s="33">
        <v>59452.026227781811</v>
      </c>
      <c r="L16" s="33">
        <v>53360.398576468469</v>
      </c>
      <c r="M16" s="33">
        <v>58760.920047765278</v>
      </c>
      <c r="N16" s="33">
        <v>57415.697470356514</v>
      </c>
      <c r="O16" s="33">
        <v>57168.591453712019</v>
      </c>
      <c r="P16" s="101">
        <f t="shared" si="0"/>
        <v>687777.30371350958</v>
      </c>
    </row>
    <row r="17" spans="2:16" x14ac:dyDescent="0.2">
      <c r="B17" s="2" t="s">
        <v>128</v>
      </c>
      <c r="C17" s="2" t="s">
        <v>738</v>
      </c>
      <c r="D17" s="33">
        <v>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101">
        <f t="shared" si="0"/>
        <v>0</v>
      </c>
    </row>
    <row r="18" spans="2:16" x14ac:dyDescent="0.2">
      <c r="B18" s="2" t="s">
        <v>77</v>
      </c>
      <c r="C18" s="2" t="s">
        <v>738</v>
      </c>
      <c r="D18" s="33">
        <v>443.25345099999953</v>
      </c>
      <c r="E18" s="33">
        <v>326.92820520000021</v>
      </c>
      <c r="F18" s="33">
        <v>439.92471280000012</v>
      </c>
      <c r="G18" s="33">
        <v>367.50803600000017</v>
      </c>
      <c r="H18" s="33">
        <v>502.52073759999962</v>
      </c>
      <c r="I18" s="33">
        <v>345.37698609999978</v>
      </c>
      <c r="J18" s="33">
        <v>510.23455249999944</v>
      </c>
      <c r="K18" s="33">
        <v>496.84643879999953</v>
      </c>
      <c r="L18" s="33">
        <v>470.64088710000016</v>
      </c>
      <c r="M18" s="33">
        <v>333.34434280000033</v>
      </c>
      <c r="N18" s="33">
        <v>314.28913520000015</v>
      </c>
      <c r="O18" s="33">
        <v>426.7742323999999</v>
      </c>
      <c r="P18" s="101">
        <f t="shared" si="0"/>
        <v>4977.6417174999997</v>
      </c>
    </row>
    <row r="19" spans="2:16" x14ac:dyDescent="0.2">
      <c r="B19" s="2" t="s">
        <v>739</v>
      </c>
      <c r="C19" s="2" t="s">
        <v>738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101">
        <f t="shared" si="0"/>
        <v>0</v>
      </c>
    </row>
    <row r="20" spans="2:16" x14ac:dyDescent="0.2">
      <c r="B20" s="2" t="s">
        <v>331</v>
      </c>
      <c r="C20" s="2" t="s">
        <v>738</v>
      </c>
      <c r="D20" s="33">
        <v>269.0928001100001</v>
      </c>
      <c r="E20" s="33">
        <v>246.0068101899997</v>
      </c>
      <c r="F20" s="33">
        <v>315.87361797999972</v>
      </c>
      <c r="G20" s="33">
        <v>342.27364333000003</v>
      </c>
      <c r="H20" s="33">
        <v>323.43916117000015</v>
      </c>
      <c r="I20" s="33">
        <v>313.5903591</v>
      </c>
      <c r="J20" s="33">
        <v>338.99845030000029</v>
      </c>
      <c r="K20" s="33">
        <v>323.41063500000007</v>
      </c>
      <c r="L20" s="33">
        <v>304.52301695999984</v>
      </c>
      <c r="M20" s="33">
        <v>101.95176714000006</v>
      </c>
      <c r="N20" s="33">
        <v>99.365256500000015</v>
      </c>
      <c r="O20" s="33">
        <v>91.326744499999933</v>
      </c>
      <c r="P20" s="101">
        <f t="shared" si="0"/>
        <v>3069.8522622800001</v>
      </c>
    </row>
    <row r="21" spans="2:16" x14ac:dyDescent="0.2">
      <c r="B21" s="2" t="s">
        <v>66</v>
      </c>
      <c r="C21" s="2" t="s">
        <v>738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101">
        <f t="shared" si="0"/>
        <v>0</v>
      </c>
    </row>
    <row r="22" spans="2:16" x14ac:dyDescent="0.2">
      <c r="B22" s="2" t="s">
        <v>57</v>
      </c>
      <c r="C22" s="2" t="s">
        <v>738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101">
        <f t="shared" si="0"/>
        <v>0</v>
      </c>
    </row>
    <row r="23" spans="2:16" x14ac:dyDescent="0.2">
      <c r="B23" s="2" t="s">
        <v>71</v>
      </c>
      <c r="C23" s="2" t="s">
        <v>738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101">
        <f t="shared" si="0"/>
        <v>0</v>
      </c>
    </row>
    <row r="24" spans="2:16" x14ac:dyDescent="0.2">
      <c r="B24" s="2" t="s">
        <v>78</v>
      </c>
      <c r="C24" s="2" t="s">
        <v>738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101">
        <f t="shared" si="0"/>
        <v>0</v>
      </c>
    </row>
    <row r="25" spans="2:16" x14ac:dyDescent="0.2">
      <c r="B25" s="2" t="s">
        <v>14</v>
      </c>
      <c r="C25" s="2" t="s">
        <v>738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101">
        <f t="shared" si="0"/>
        <v>0</v>
      </c>
    </row>
    <row r="26" spans="2:16" x14ac:dyDescent="0.2">
      <c r="B26" s="2" t="s">
        <v>48</v>
      </c>
      <c r="C26" s="2" t="s">
        <v>738</v>
      </c>
      <c r="D26" s="33">
        <v>599.82149878000018</v>
      </c>
      <c r="E26" s="33">
        <v>559.17653626426409</v>
      </c>
      <c r="F26" s="33">
        <v>604.78974647546283</v>
      </c>
      <c r="G26" s="33">
        <v>582.88848226983941</v>
      </c>
      <c r="H26" s="33">
        <v>599.79126967221384</v>
      </c>
      <c r="I26" s="33">
        <v>593.19451947110156</v>
      </c>
      <c r="J26" s="33">
        <v>607.85949583848947</v>
      </c>
      <c r="K26" s="33">
        <v>575.0604188267821</v>
      </c>
      <c r="L26" s="33">
        <v>593.72434010081929</v>
      </c>
      <c r="M26" s="33">
        <v>560.55389215000014</v>
      </c>
      <c r="N26" s="33">
        <v>568.79117617000009</v>
      </c>
      <c r="O26" s="33">
        <v>546.00354235000043</v>
      </c>
      <c r="P26" s="101">
        <f t="shared" si="0"/>
        <v>6991.6549183689722</v>
      </c>
    </row>
    <row r="27" spans="2:16" x14ac:dyDescent="0.2">
      <c r="B27" s="2" t="s">
        <v>79</v>
      </c>
      <c r="C27" s="2" t="s">
        <v>738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101">
        <f t="shared" si="0"/>
        <v>0</v>
      </c>
    </row>
    <row r="28" spans="2:16" x14ac:dyDescent="0.2">
      <c r="B28" s="2" t="s">
        <v>50</v>
      </c>
      <c r="C28" s="2" t="s">
        <v>738</v>
      </c>
      <c r="D28" s="33">
        <v>1132.6989828196315</v>
      </c>
      <c r="E28" s="33">
        <v>1039.7404833214032</v>
      </c>
      <c r="F28" s="33">
        <v>1135.674941377715</v>
      </c>
      <c r="G28" s="33">
        <v>985.20980203783211</v>
      </c>
      <c r="H28" s="33">
        <v>1063.8175410153219</v>
      </c>
      <c r="I28" s="33">
        <v>1138.0816229790503</v>
      </c>
      <c r="J28" s="33">
        <v>1131.7530141825059</v>
      </c>
      <c r="K28" s="33">
        <v>1077.2210709748531</v>
      </c>
      <c r="L28" s="33">
        <v>927.38560778929241</v>
      </c>
      <c r="M28" s="33">
        <v>959.75644004093692</v>
      </c>
      <c r="N28" s="33">
        <v>925.35768471581025</v>
      </c>
      <c r="O28" s="33">
        <v>978.1267829091081</v>
      </c>
      <c r="P28" s="101">
        <f t="shared" si="0"/>
        <v>12494.823974163462</v>
      </c>
    </row>
    <row r="29" spans="2:16" x14ac:dyDescent="0.2">
      <c r="B29" s="2" t="s">
        <v>678</v>
      </c>
      <c r="C29" s="2" t="s">
        <v>738</v>
      </c>
      <c r="D29" s="33">
        <v>109332.49496134189</v>
      </c>
      <c r="E29" s="33">
        <v>101561.93035437401</v>
      </c>
      <c r="F29" s="33">
        <v>107964.21320758719</v>
      </c>
      <c r="G29" s="33">
        <v>103234.15234712992</v>
      </c>
      <c r="H29" s="33">
        <v>111142.55993309761</v>
      </c>
      <c r="I29" s="33">
        <v>114506.57130330964</v>
      </c>
      <c r="J29" s="33">
        <v>116290.08395178587</v>
      </c>
      <c r="K29" s="33">
        <v>104063.75233510675</v>
      </c>
      <c r="L29" s="33">
        <v>93596.214782419149</v>
      </c>
      <c r="M29" s="33">
        <v>101006.65608371297</v>
      </c>
      <c r="N29" s="33">
        <v>99876.849484334802</v>
      </c>
      <c r="O29" s="33">
        <v>106301.12841432879</v>
      </c>
      <c r="P29" s="101">
        <f t="shared" si="0"/>
        <v>1268876.6071585286</v>
      </c>
    </row>
    <row r="30" spans="2:16" x14ac:dyDescent="0.2">
      <c r="B30" s="2" t="s">
        <v>80</v>
      </c>
      <c r="C30" s="2" t="s">
        <v>738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101">
        <f t="shared" si="0"/>
        <v>0</v>
      </c>
    </row>
    <row r="31" spans="2:16" x14ac:dyDescent="0.2">
      <c r="B31" s="2" t="s">
        <v>137</v>
      </c>
      <c r="C31" s="2" t="s">
        <v>738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101">
        <f t="shared" si="0"/>
        <v>0</v>
      </c>
    </row>
    <row r="32" spans="2:16" x14ac:dyDescent="0.2">
      <c r="B32" s="2" t="s">
        <v>69</v>
      </c>
      <c r="C32" s="2" t="s">
        <v>738</v>
      </c>
      <c r="D32" s="33">
        <v>273.68361258000022</v>
      </c>
      <c r="E32" s="33">
        <v>261.74124718000041</v>
      </c>
      <c r="F32" s="33">
        <v>274.10560533999961</v>
      </c>
      <c r="G32" s="33">
        <v>234.61848829999991</v>
      </c>
      <c r="H32" s="33">
        <v>270.11536923000011</v>
      </c>
      <c r="I32" s="33">
        <v>271.7711713499998</v>
      </c>
      <c r="J32" s="33">
        <v>285.62566837000003</v>
      </c>
      <c r="K32" s="33">
        <v>264.4056039100002</v>
      </c>
      <c r="L32" s="33">
        <v>270.92529695000013</v>
      </c>
      <c r="M32" s="33">
        <v>278.51917806999995</v>
      </c>
      <c r="N32" s="33">
        <v>269.44701216999982</v>
      </c>
      <c r="O32" s="33">
        <v>280.1697770199998</v>
      </c>
      <c r="P32" s="101">
        <f t="shared" si="0"/>
        <v>3235.1280304700003</v>
      </c>
    </row>
    <row r="33" spans="2:16" x14ac:dyDescent="0.2">
      <c r="B33" s="2" t="s">
        <v>81</v>
      </c>
      <c r="C33" s="2" t="s">
        <v>738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101">
        <f t="shared" si="0"/>
        <v>0</v>
      </c>
    </row>
    <row r="34" spans="2:16" x14ac:dyDescent="0.2">
      <c r="B34" s="2" t="s">
        <v>82</v>
      </c>
      <c r="C34" s="2" t="s">
        <v>738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101">
        <f t="shared" si="0"/>
        <v>0</v>
      </c>
    </row>
    <row r="35" spans="2:16" x14ac:dyDescent="0.2">
      <c r="B35" s="2" t="s">
        <v>102</v>
      </c>
      <c r="C35" s="2" t="s">
        <v>738</v>
      </c>
      <c r="D35" s="33">
        <v>749.91526024847417</v>
      </c>
      <c r="E35" s="33">
        <v>681.11746553149317</v>
      </c>
      <c r="F35" s="33">
        <v>552.61140493019923</v>
      </c>
      <c r="G35" s="33">
        <v>793.1594317236038</v>
      </c>
      <c r="H35" s="33">
        <v>939.9543093812083</v>
      </c>
      <c r="I35" s="33">
        <v>1526.2144744706879</v>
      </c>
      <c r="J35" s="33">
        <v>1786.9188662251986</v>
      </c>
      <c r="K35" s="33">
        <v>1559.8949665149169</v>
      </c>
      <c r="L35" s="33">
        <v>1588.2708582475188</v>
      </c>
      <c r="M35" s="33">
        <v>1340.622232659523</v>
      </c>
      <c r="N35" s="33">
        <v>1114.6115296924063</v>
      </c>
      <c r="O35" s="33">
        <v>1242.813179352883</v>
      </c>
      <c r="P35" s="101">
        <f t="shared" si="0"/>
        <v>13876.103978978112</v>
      </c>
    </row>
    <row r="36" spans="2:16" x14ac:dyDescent="0.2">
      <c r="B36" s="2" t="s">
        <v>83</v>
      </c>
      <c r="C36" s="2" t="s">
        <v>738</v>
      </c>
      <c r="D36" s="33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101">
        <f t="shared" si="0"/>
        <v>0</v>
      </c>
    </row>
    <row r="37" spans="2:16" x14ac:dyDescent="0.2">
      <c r="B37" s="2" t="s">
        <v>84</v>
      </c>
      <c r="C37" s="2" t="s">
        <v>738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101">
        <f t="shared" si="0"/>
        <v>0</v>
      </c>
    </row>
    <row r="38" spans="2:16" x14ac:dyDescent="0.2">
      <c r="B38" s="2" t="s">
        <v>85</v>
      </c>
      <c r="C38" s="2" t="s">
        <v>738</v>
      </c>
      <c r="D38" s="33">
        <v>71.608421399999941</v>
      </c>
      <c r="E38" s="33">
        <v>79.989891100000037</v>
      </c>
      <c r="F38" s="33">
        <v>131.65657459999997</v>
      </c>
      <c r="G38" s="33">
        <v>711.9955788000002</v>
      </c>
      <c r="H38" s="33">
        <v>686.56887990000007</v>
      </c>
      <c r="I38" s="33">
        <v>655.73044060000018</v>
      </c>
      <c r="J38" s="33">
        <v>532.68755810000039</v>
      </c>
      <c r="K38" s="33">
        <v>499.40268379999998</v>
      </c>
      <c r="L38" s="33">
        <v>30.830372399999995</v>
      </c>
      <c r="M38" s="33">
        <v>33.868045299999977</v>
      </c>
      <c r="N38" s="33">
        <v>52.034273999999982</v>
      </c>
      <c r="O38" s="33">
        <v>62.576221500000017</v>
      </c>
      <c r="P38" s="101">
        <f t="shared" si="0"/>
        <v>3548.9489415000012</v>
      </c>
    </row>
    <row r="39" spans="2:16" x14ac:dyDescent="0.2">
      <c r="B39" s="2" t="s">
        <v>86</v>
      </c>
      <c r="C39" s="2" t="s">
        <v>738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101">
        <f t="shared" si="0"/>
        <v>0</v>
      </c>
    </row>
    <row r="40" spans="2:16" x14ac:dyDescent="0.2">
      <c r="B40" s="2" t="s">
        <v>303</v>
      </c>
      <c r="C40" s="2" t="s">
        <v>738</v>
      </c>
      <c r="D40" s="33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101">
        <f t="shared" si="0"/>
        <v>0</v>
      </c>
    </row>
    <row r="41" spans="2:16" x14ac:dyDescent="0.2">
      <c r="B41" s="2" t="s">
        <v>87</v>
      </c>
      <c r="C41" s="2" t="s">
        <v>738</v>
      </c>
      <c r="D41" s="33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101">
        <f t="shared" si="0"/>
        <v>0</v>
      </c>
    </row>
    <row r="42" spans="2:16" x14ac:dyDescent="0.2">
      <c r="B42" s="2" t="s">
        <v>10</v>
      </c>
      <c r="C42" s="2" t="s">
        <v>738</v>
      </c>
      <c r="D42" s="33">
        <v>19486.727451497783</v>
      </c>
      <c r="E42" s="33">
        <v>19368.107040160576</v>
      </c>
      <c r="F42" s="33">
        <v>23027.277735998665</v>
      </c>
      <c r="G42" s="33">
        <v>22385.257962304615</v>
      </c>
      <c r="H42" s="33">
        <v>21294.258757330419</v>
      </c>
      <c r="I42" s="33">
        <v>20400.135718583548</v>
      </c>
      <c r="J42" s="33">
        <v>22546.871574347246</v>
      </c>
      <c r="K42" s="33">
        <v>23017.608882716737</v>
      </c>
      <c r="L42" s="33">
        <v>21848.362973724597</v>
      </c>
      <c r="M42" s="33">
        <v>22573.936123172152</v>
      </c>
      <c r="N42" s="33">
        <v>20955.36489218608</v>
      </c>
      <c r="O42" s="33">
        <v>19583.453950192721</v>
      </c>
      <c r="P42" s="101">
        <f t="shared" si="0"/>
        <v>256487.36306221515</v>
      </c>
    </row>
    <row r="43" spans="2:16" x14ac:dyDescent="0.2">
      <c r="B43" s="2" t="s">
        <v>88</v>
      </c>
      <c r="C43" s="2" t="s">
        <v>738</v>
      </c>
      <c r="D43" s="33">
        <v>0</v>
      </c>
      <c r="E43" s="33">
        <v>0</v>
      </c>
      <c r="F43" s="33">
        <v>0</v>
      </c>
      <c r="G43" s="33">
        <v>0</v>
      </c>
      <c r="H43" s="33">
        <v>0</v>
      </c>
      <c r="I43" s="33">
        <v>0</v>
      </c>
      <c r="J43" s="33">
        <v>0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101">
        <f t="shared" si="0"/>
        <v>0</v>
      </c>
    </row>
    <row r="44" spans="2:16" x14ac:dyDescent="0.2">
      <c r="B44" s="2" t="s">
        <v>17</v>
      </c>
      <c r="C44" s="2" t="s">
        <v>738</v>
      </c>
      <c r="D44" s="33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101">
        <f t="shared" si="0"/>
        <v>0</v>
      </c>
    </row>
    <row r="45" spans="2:16" x14ac:dyDescent="0.2">
      <c r="B45" s="2" t="s">
        <v>56</v>
      </c>
      <c r="C45" s="2" t="s">
        <v>738</v>
      </c>
      <c r="D45" s="33">
        <v>1126.6494988000006</v>
      </c>
      <c r="E45" s="33">
        <v>1037.3709175000004</v>
      </c>
      <c r="F45" s="33">
        <v>1128.0796974999996</v>
      </c>
      <c r="G45" s="33">
        <v>1152.198375600002</v>
      </c>
      <c r="H45" s="33">
        <v>1137.4413617999996</v>
      </c>
      <c r="I45" s="33">
        <v>1048.9328664999982</v>
      </c>
      <c r="J45" s="33">
        <v>1166.1014858999997</v>
      </c>
      <c r="K45" s="33">
        <v>1147.3678441999996</v>
      </c>
      <c r="L45" s="33">
        <v>1141.652557000001</v>
      </c>
      <c r="M45" s="33">
        <v>1171.5180429999989</v>
      </c>
      <c r="N45" s="33">
        <v>1093.6897462999998</v>
      </c>
      <c r="O45" s="33">
        <v>1090.1094969000003</v>
      </c>
      <c r="P45" s="101">
        <f t="shared" si="0"/>
        <v>13441.111891</v>
      </c>
    </row>
    <row r="46" spans="2:16" x14ac:dyDescent="0.2">
      <c r="B46" s="2" t="s">
        <v>15</v>
      </c>
      <c r="C46" s="2" t="s">
        <v>738</v>
      </c>
      <c r="D46" s="33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101">
        <f t="shared" si="0"/>
        <v>0</v>
      </c>
    </row>
    <row r="47" spans="2:16" x14ac:dyDescent="0.2">
      <c r="B47" s="2" t="s">
        <v>89</v>
      </c>
      <c r="C47" s="2" t="s">
        <v>738</v>
      </c>
      <c r="D47" s="33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101">
        <f t="shared" si="0"/>
        <v>0</v>
      </c>
    </row>
    <row r="48" spans="2:16" x14ac:dyDescent="0.2">
      <c r="B48" s="2" t="s">
        <v>20</v>
      </c>
      <c r="C48" s="2" t="s">
        <v>738</v>
      </c>
      <c r="D48" s="33">
        <v>0</v>
      </c>
      <c r="E48" s="33">
        <v>0</v>
      </c>
      <c r="F48" s="33">
        <v>0</v>
      </c>
      <c r="G48" s="33">
        <v>0</v>
      </c>
      <c r="H48" s="33">
        <v>0</v>
      </c>
      <c r="I48" s="33">
        <v>0</v>
      </c>
      <c r="J48" s="33">
        <v>0</v>
      </c>
      <c r="K48" s="33">
        <v>0</v>
      </c>
      <c r="L48" s="33">
        <v>0</v>
      </c>
      <c r="M48" s="33">
        <v>0</v>
      </c>
      <c r="N48" s="33">
        <v>0</v>
      </c>
      <c r="O48" s="33">
        <v>0</v>
      </c>
      <c r="P48" s="101">
        <f t="shared" si="0"/>
        <v>0</v>
      </c>
    </row>
    <row r="49" spans="2:16" x14ac:dyDescent="0.2">
      <c r="B49" s="2" t="s">
        <v>679</v>
      </c>
      <c r="C49" s="2" t="s">
        <v>738</v>
      </c>
      <c r="D49" s="33">
        <v>944.93505008840827</v>
      </c>
      <c r="E49" s="33">
        <v>897.30411001604034</v>
      </c>
      <c r="F49" s="33">
        <v>530.92376376151174</v>
      </c>
      <c r="G49" s="33">
        <v>775.60696958775861</v>
      </c>
      <c r="H49" s="33">
        <v>787.8542809011974</v>
      </c>
      <c r="I49" s="33">
        <v>1234.4856612677393</v>
      </c>
      <c r="J49" s="33">
        <v>765.00691754401362</v>
      </c>
      <c r="K49" s="33">
        <v>2265.3735880884924</v>
      </c>
      <c r="L49" s="33">
        <v>519.26409122846314</v>
      </c>
      <c r="M49" s="33">
        <v>2194.4478903957261</v>
      </c>
      <c r="N49" s="33">
        <v>2399.004407818953</v>
      </c>
      <c r="O49" s="33">
        <v>2402.0156845253441</v>
      </c>
      <c r="P49" s="101">
        <f t="shared" si="0"/>
        <v>15716.222415223647</v>
      </c>
    </row>
    <row r="50" spans="2:16" x14ac:dyDescent="0.2">
      <c r="B50" s="2" t="s">
        <v>599</v>
      </c>
      <c r="C50" s="2" t="s">
        <v>738</v>
      </c>
      <c r="D50" s="33">
        <v>962.7011507000002</v>
      </c>
      <c r="E50" s="33">
        <v>860.80075020000072</v>
      </c>
      <c r="F50" s="33">
        <v>939.36804323000069</v>
      </c>
      <c r="G50" s="33">
        <v>907.0885524200005</v>
      </c>
      <c r="H50" s="33">
        <v>926.44666001999997</v>
      </c>
      <c r="I50" s="33">
        <v>881.42798190000065</v>
      </c>
      <c r="J50" s="33">
        <v>914.4138750999997</v>
      </c>
      <c r="K50" s="33">
        <v>958.04437700999972</v>
      </c>
      <c r="L50" s="33">
        <v>686.27228230000037</v>
      </c>
      <c r="M50" s="33">
        <v>720.76999360000036</v>
      </c>
      <c r="N50" s="33">
        <v>711.86203310000076</v>
      </c>
      <c r="O50" s="33">
        <v>1007.8278832300009</v>
      </c>
      <c r="P50" s="101">
        <f t="shared" si="0"/>
        <v>10477.023582810003</v>
      </c>
    </row>
    <row r="51" spans="2:16" x14ac:dyDescent="0.2">
      <c r="B51" s="2" t="s">
        <v>58</v>
      </c>
      <c r="C51" s="2" t="s">
        <v>738</v>
      </c>
      <c r="D51" s="33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101">
        <f t="shared" si="0"/>
        <v>0</v>
      </c>
    </row>
    <row r="52" spans="2:16" x14ac:dyDescent="0.2">
      <c r="B52" s="2" t="s">
        <v>11</v>
      </c>
      <c r="C52" s="2" t="s">
        <v>738</v>
      </c>
      <c r="D52" s="33"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101">
        <f t="shared" si="0"/>
        <v>0</v>
      </c>
    </row>
    <row r="53" spans="2:16" x14ac:dyDescent="0.2">
      <c r="B53" s="2" t="s">
        <v>68</v>
      </c>
      <c r="C53" s="2" t="s">
        <v>738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101">
        <f t="shared" si="0"/>
        <v>0</v>
      </c>
    </row>
    <row r="54" spans="2:16" x14ac:dyDescent="0.2">
      <c r="B54" s="2" t="s">
        <v>90</v>
      </c>
      <c r="C54" s="2" t="s">
        <v>738</v>
      </c>
      <c r="D54" s="33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101">
        <f t="shared" si="0"/>
        <v>0</v>
      </c>
    </row>
    <row r="55" spans="2:16" x14ac:dyDescent="0.2">
      <c r="B55" s="2" t="s">
        <v>67</v>
      </c>
      <c r="C55" s="2" t="s">
        <v>738</v>
      </c>
      <c r="D55" s="33">
        <v>117.7579060999999</v>
      </c>
      <c r="E55" s="33">
        <v>107.2154380999999</v>
      </c>
      <c r="F55" s="33">
        <v>139.52985890000008</v>
      </c>
      <c r="G55" s="33">
        <v>116.5842286000001</v>
      </c>
      <c r="H55" s="33">
        <v>113.58681719999993</v>
      </c>
      <c r="I55" s="33">
        <v>122.27955789999994</v>
      </c>
      <c r="J55" s="33">
        <v>117.50177080000003</v>
      </c>
      <c r="K55" s="33">
        <v>104.91528590000017</v>
      </c>
      <c r="L55" s="33">
        <v>137.67170099999996</v>
      </c>
      <c r="M55" s="33">
        <v>141.48990239999986</v>
      </c>
      <c r="N55" s="33">
        <v>132.20063469999985</v>
      </c>
      <c r="O55" s="33">
        <v>113.59916469999999</v>
      </c>
      <c r="P55" s="101">
        <f t="shared" si="0"/>
        <v>1464.3322662999999</v>
      </c>
    </row>
    <row r="56" spans="2:16" x14ac:dyDescent="0.2">
      <c r="B56" s="2" t="s">
        <v>73</v>
      </c>
      <c r="C56" s="2" t="s">
        <v>738</v>
      </c>
      <c r="D56" s="33">
        <v>0</v>
      </c>
      <c r="E56" s="33">
        <v>0</v>
      </c>
      <c r="F56" s="33">
        <v>0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3">
        <v>0</v>
      </c>
      <c r="M56" s="33">
        <v>0</v>
      </c>
      <c r="N56" s="33">
        <v>0</v>
      </c>
      <c r="O56" s="33">
        <v>0</v>
      </c>
      <c r="P56" s="101">
        <f t="shared" si="0"/>
        <v>0</v>
      </c>
    </row>
    <row r="57" spans="2:16" x14ac:dyDescent="0.2">
      <c r="B57" s="2" t="s">
        <v>740</v>
      </c>
      <c r="C57" s="2" t="s">
        <v>738</v>
      </c>
      <c r="D57" s="33">
        <v>0</v>
      </c>
      <c r="E57" s="33">
        <v>0</v>
      </c>
      <c r="F57" s="33">
        <v>0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3">
        <v>0</v>
      </c>
      <c r="M57" s="33">
        <v>0</v>
      </c>
      <c r="N57" s="33">
        <v>0</v>
      </c>
      <c r="O57" s="33">
        <v>0</v>
      </c>
      <c r="P57" s="101">
        <f t="shared" si="0"/>
        <v>0</v>
      </c>
    </row>
    <row r="58" spans="2:16" x14ac:dyDescent="0.2">
      <c r="B58" s="2" t="s">
        <v>3</v>
      </c>
      <c r="C58" s="2" t="s">
        <v>738</v>
      </c>
      <c r="D58" s="33">
        <v>1557.4610425362425</v>
      </c>
      <c r="E58" s="33">
        <v>1429.6427093750417</v>
      </c>
      <c r="F58" s="33">
        <v>1561.5527661165647</v>
      </c>
      <c r="G58" s="33">
        <v>1354.6628873700683</v>
      </c>
      <c r="H58" s="33">
        <v>1462.748941468476</v>
      </c>
      <c r="I58" s="33">
        <v>1564.862197829</v>
      </c>
      <c r="J58" s="33">
        <v>1556.1609632905368</v>
      </c>
      <c r="K58" s="33">
        <v>1481.1788460409598</v>
      </c>
      <c r="L58" s="33">
        <v>1275.1561021127054</v>
      </c>
      <c r="M58" s="33">
        <v>1319.6653332165195</v>
      </c>
      <c r="N58" s="33">
        <v>1272.3666894248654</v>
      </c>
      <c r="O58" s="33">
        <v>1344.9234102351809</v>
      </c>
      <c r="P58" s="101">
        <f t="shared" si="0"/>
        <v>17180.38188901616</v>
      </c>
    </row>
    <row r="59" spans="2:16" x14ac:dyDescent="0.2">
      <c r="B59" s="2" t="s">
        <v>91</v>
      </c>
      <c r="C59" s="2" t="s">
        <v>738</v>
      </c>
      <c r="D59" s="33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33">
        <v>0</v>
      </c>
      <c r="M59" s="33">
        <v>0</v>
      </c>
      <c r="N59" s="33">
        <v>0</v>
      </c>
      <c r="O59" s="33">
        <v>0</v>
      </c>
      <c r="P59" s="101">
        <f t="shared" si="0"/>
        <v>0</v>
      </c>
    </row>
    <row r="60" spans="2:16" x14ac:dyDescent="0.2">
      <c r="B60" s="2" t="s">
        <v>16</v>
      </c>
      <c r="C60" s="2" t="s">
        <v>738</v>
      </c>
      <c r="D60" s="33">
        <v>154.13880000000006</v>
      </c>
      <c r="E60" s="33">
        <v>93.589959999999962</v>
      </c>
      <c r="F60" s="33">
        <v>142.89870849999991</v>
      </c>
      <c r="G60" s="33">
        <v>122.69335200000002</v>
      </c>
      <c r="H60" s="33">
        <v>117.47476800000001</v>
      </c>
      <c r="I60" s="33">
        <v>122.2558205</v>
      </c>
      <c r="J60" s="33">
        <v>126.53388700000008</v>
      </c>
      <c r="K60" s="33">
        <v>126.87032850000008</v>
      </c>
      <c r="L60" s="33">
        <v>124.70899249999999</v>
      </c>
      <c r="M60" s="33">
        <v>135.31531200000001</v>
      </c>
      <c r="N60" s="33">
        <v>146.41935650000002</v>
      </c>
      <c r="O60" s="33">
        <v>156.02040100000002</v>
      </c>
      <c r="P60" s="101">
        <f t="shared" si="0"/>
        <v>1568.9196865000001</v>
      </c>
    </row>
    <row r="61" spans="2:16" x14ac:dyDescent="0.2">
      <c r="B61" s="2" t="s">
        <v>0</v>
      </c>
      <c r="C61" s="2" t="s">
        <v>738</v>
      </c>
      <c r="D61" s="33">
        <v>335.51529934999991</v>
      </c>
      <c r="E61" s="33">
        <v>298.54742721999997</v>
      </c>
      <c r="F61" s="33">
        <v>329.59788715000042</v>
      </c>
      <c r="G61" s="33">
        <v>298.15479399999981</v>
      </c>
      <c r="H61" s="33">
        <v>327.25069404999954</v>
      </c>
      <c r="I61" s="33">
        <v>568.61523296835321</v>
      </c>
      <c r="J61" s="33">
        <v>561.26947593333443</v>
      </c>
      <c r="K61" s="33">
        <v>582.08352689999947</v>
      </c>
      <c r="L61" s="33">
        <v>550.51700059999962</v>
      </c>
      <c r="M61" s="33">
        <v>493.95873620000015</v>
      </c>
      <c r="N61" s="33">
        <v>538.61067600000024</v>
      </c>
      <c r="O61" s="33">
        <v>535.82177550000006</v>
      </c>
      <c r="P61" s="101">
        <f t="shared" si="0"/>
        <v>5419.9425258716874</v>
      </c>
    </row>
    <row r="62" spans="2:16" x14ac:dyDescent="0.2">
      <c r="B62" s="2" t="s">
        <v>52</v>
      </c>
      <c r="C62" s="2" t="s">
        <v>738</v>
      </c>
      <c r="D62" s="33">
        <v>131.0831077499999</v>
      </c>
      <c r="E62" s="33">
        <v>116.68228599999985</v>
      </c>
      <c r="F62" s="33">
        <v>123.93057201000018</v>
      </c>
      <c r="G62" s="33">
        <v>120.86795482999983</v>
      </c>
      <c r="H62" s="33">
        <v>125.84918017000001</v>
      </c>
      <c r="I62" s="33">
        <v>121.83474638999976</v>
      </c>
      <c r="J62" s="33">
        <v>125.41355778000002</v>
      </c>
      <c r="K62" s="33">
        <v>125.83422481000008</v>
      </c>
      <c r="L62" s="33">
        <v>117.78068092000004</v>
      </c>
      <c r="M62" s="33">
        <v>121.46951075000011</v>
      </c>
      <c r="N62" s="33">
        <v>120.66691301000003</v>
      </c>
      <c r="O62" s="33">
        <v>123.17294740737006</v>
      </c>
      <c r="P62" s="101">
        <f t="shared" si="0"/>
        <v>1474.5856818273696</v>
      </c>
    </row>
    <row r="63" spans="2:16" x14ac:dyDescent="0.2">
      <c r="B63" s="2" t="s">
        <v>21</v>
      </c>
      <c r="C63" s="2" t="s">
        <v>738</v>
      </c>
      <c r="D63" s="33"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33">
        <v>0</v>
      </c>
      <c r="N63" s="33">
        <v>0</v>
      </c>
      <c r="O63" s="33">
        <v>0</v>
      </c>
      <c r="P63" s="101">
        <f t="shared" si="0"/>
        <v>0</v>
      </c>
    </row>
    <row r="64" spans="2:16" x14ac:dyDescent="0.2">
      <c r="B64" s="2" t="s">
        <v>12</v>
      </c>
      <c r="C64" s="2" t="s">
        <v>738</v>
      </c>
      <c r="D64" s="33">
        <v>572.10746689999985</v>
      </c>
      <c r="E64" s="33">
        <v>497.57581779999987</v>
      </c>
      <c r="F64" s="33">
        <v>83.887065000000007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  <c r="L64" s="33">
        <v>0</v>
      </c>
      <c r="M64" s="33">
        <v>65.945081299999998</v>
      </c>
      <c r="N64" s="33">
        <v>70.892690799999997</v>
      </c>
      <c r="O64" s="33">
        <v>74.533506200000062</v>
      </c>
      <c r="P64" s="101">
        <f t="shared" si="0"/>
        <v>1364.9416279999998</v>
      </c>
    </row>
    <row r="65" spans="2:16" x14ac:dyDescent="0.2">
      <c r="B65" s="2" t="s">
        <v>92</v>
      </c>
      <c r="C65" s="2" t="s">
        <v>738</v>
      </c>
      <c r="D65" s="33"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101">
        <f t="shared" si="0"/>
        <v>0</v>
      </c>
    </row>
    <row r="66" spans="2:16" x14ac:dyDescent="0.2">
      <c r="B66" s="2" t="s">
        <v>93</v>
      </c>
      <c r="C66" s="2" t="s">
        <v>738</v>
      </c>
      <c r="D66" s="33">
        <v>4415.3436967207517</v>
      </c>
      <c r="E66" s="33">
        <v>4051.3654767047137</v>
      </c>
      <c r="F66" s="33">
        <v>4212.0096878784498</v>
      </c>
      <c r="G66" s="33">
        <v>3748.2774129342874</v>
      </c>
      <c r="H66" s="33">
        <v>3965.8951720420873</v>
      </c>
      <c r="I66" s="33">
        <v>4121.6490827393636</v>
      </c>
      <c r="J66" s="33">
        <v>4159.7131419142188</v>
      </c>
      <c r="K66" s="33">
        <v>4004.1081078839347</v>
      </c>
      <c r="L66" s="33">
        <v>3544.7583406771259</v>
      </c>
      <c r="M66" s="33">
        <v>3717.8694402386773</v>
      </c>
      <c r="N66" s="33">
        <v>3674.4399354517955</v>
      </c>
      <c r="O66" s="33">
        <v>3891.6621630390755</v>
      </c>
      <c r="P66" s="101">
        <f t="shared" si="0"/>
        <v>47507.091658224475</v>
      </c>
    </row>
    <row r="67" spans="2:16" x14ac:dyDescent="0.2">
      <c r="B67" s="2" t="s">
        <v>8</v>
      </c>
      <c r="C67" s="2" t="s">
        <v>738</v>
      </c>
      <c r="D67" s="33">
        <v>1558.2866356099998</v>
      </c>
      <c r="E67" s="33">
        <v>1629.4008886700012</v>
      </c>
      <c r="F67" s="33">
        <v>1772.7485802099995</v>
      </c>
      <c r="G67" s="33">
        <v>1725.1421513599985</v>
      </c>
      <c r="H67" s="33">
        <v>1822.5799820700004</v>
      </c>
      <c r="I67" s="33">
        <v>1815.5105050999994</v>
      </c>
      <c r="J67" s="33">
        <v>1849.2030820900004</v>
      </c>
      <c r="K67" s="33">
        <v>1864.2419198299992</v>
      </c>
      <c r="L67" s="33">
        <v>2007.313491189999</v>
      </c>
      <c r="M67" s="33">
        <v>2145.1087635399995</v>
      </c>
      <c r="N67" s="33">
        <v>1986.2257248699989</v>
      </c>
      <c r="O67" s="33">
        <v>1994.3691770699972</v>
      </c>
      <c r="P67" s="101">
        <f t="shared" si="0"/>
        <v>22170.130901609995</v>
      </c>
    </row>
    <row r="68" spans="2:16" x14ac:dyDescent="0.2">
      <c r="B68" s="2" t="s">
        <v>94</v>
      </c>
      <c r="C68" s="2" t="s">
        <v>738</v>
      </c>
      <c r="D68" s="33">
        <v>0</v>
      </c>
      <c r="E68" s="33">
        <v>0</v>
      </c>
      <c r="F68" s="33">
        <v>0</v>
      </c>
      <c r="G68" s="33">
        <v>0</v>
      </c>
      <c r="H68" s="33">
        <v>0</v>
      </c>
      <c r="I68" s="33">
        <v>0</v>
      </c>
      <c r="J68" s="33">
        <v>0</v>
      </c>
      <c r="K68" s="33">
        <v>0</v>
      </c>
      <c r="L68" s="33">
        <v>0</v>
      </c>
      <c r="M68" s="33">
        <v>0</v>
      </c>
      <c r="N68" s="33">
        <v>0</v>
      </c>
      <c r="O68" s="33">
        <v>0</v>
      </c>
      <c r="P68" s="101">
        <f t="shared" si="0"/>
        <v>0</v>
      </c>
    </row>
    <row r="69" spans="2:16" x14ac:dyDescent="0.2">
      <c r="B69" s="2" t="s">
        <v>9</v>
      </c>
      <c r="C69" s="2" t="s">
        <v>738</v>
      </c>
      <c r="D69" s="33">
        <v>0</v>
      </c>
      <c r="E69" s="33">
        <v>0</v>
      </c>
      <c r="F69" s="33">
        <v>0</v>
      </c>
      <c r="G69" s="33">
        <v>0</v>
      </c>
      <c r="H69" s="33">
        <v>0</v>
      </c>
      <c r="I69" s="33">
        <v>0</v>
      </c>
      <c r="J69" s="33">
        <v>0</v>
      </c>
      <c r="K69" s="33">
        <v>0</v>
      </c>
      <c r="L69" s="33">
        <v>0</v>
      </c>
      <c r="M69" s="33">
        <v>0</v>
      </c>
      <c r="N69" s="33">
        <v>0</v>
      </c>
      <c r="O69" s="33">
        <v>0</v>
      </c>
      <c r="P69" s="101">
        <f t="shared" si="0"/>
        <v>0</v>
      </c>
    </row>
    <row r="70" spans="2:16" x14ac:dyDescent="0.2">
      <c r="B70" s="2" t="s">
        <v>5</v>
      </c>
      <c r="C70" s="2" t="s">
        <v>738</v>
      </c>
      <c r="D70" s="33">
        <v>1265.4316881999991</v>
      </c>
      <c r="E70" s="33">
        <v>1173.5359091</v>
      </c>
      <c r="F70" s="33">
        <v>1259.8792685999999</v>
      </c>
      <c r="G70" s="33">
        <v>937.70617040000013</v>
      </c>
      <c r="H70" s="33">
        <v>968.23378139999977</v>
      </c>
      <c r="I70" s="33">
        <v>947.04741779999938</v>
      </c>
      <c r="J70" s="33">
        <v>963.4791381</v>
      </c>
      <c r="K70" s="33">
        <v>1001.3847748000001</v>
      </c>
      <c r="L70" s="33">
        <v>905.10976699999981</v>
      </c>
      <c r="M70" s="33">
        <v>1091.4386233000002</v>
      </c>
      <c r="N70" s="33">
        <v>1060.0905068</v>
      </c>
      <c r="O70" s="33">
        <v>1130.5397031000002</v>
      </c>
      <c r="P70" s="101">
        <f t="shared" si="0"/>
        <v>12703.8767486</v>
      </c>
    </row>
    <row r="71" spans="2:16" x14ac:dyDescent="0.2">
      <c r="B71" s="2" t="s">
        <v>95</v>
      </c>
      <c r="C71" s="2" t="s">
        <v>738</v>
      </c>
      <c r="D71" s="33">
        <v>0</v>
      </c>
      <c r="E71" s="33">
        <v>0</v>
      </c>
      <c r="F71" s="33">
        <v>0</v>
      </c>
      <c r="G71" s="33">
        <v>0</v>
      </c>
      <c r="H71" s="33">
        <v>0</v>
      </c>
      <c r="I71" s="33">
        <v>0</v>
      </c>
      <c r="J71" s="33">
        <v>0</v>
      </c>
      <c r="K71" s="33">
        <v>0</v>
      </c>
      <c r="L71" s="33">
        <v>0</v>
      </c>
      <c r="M71" s="33">
        <v>0</v>
      </c>
      <c r="N71" s="33">
        <v>0</v>
      </c>
      <c r="O71" s="33">
        <v>0</v>
      </c>
      <c r="P71" s="101">
        <f t="shared" si="0"/>
        <v>0</v>
      </c>
    </row>
    <row r="72" spans="2:16" x14ac:dyDescent="0.2">
      <c r="B72" s="2" t="s">
        <v>49</v>
      </c>
      <c r="C72" s="2" t="s">
        <v>738</v>
      </c>
      <c r="D72" s="33">
        <v>1817.0131471000002</v>
      </c>
      <c r="E72" s="33">
        <v>1816.3347136734894</v>
      </c>
      <c r="F72" s="33">
        <v>2203.8357894000014</v>
      </c>
      <c r="G72" s="33">
        <v>1880.2072255999999</v>
      </c>
      <c r="H72" s="33">
        <v>1867.5619763</v>
      </c>
      <c r="I72" s="33">
        <v>1576.8793247999995</v>
      </c>
      <c r="J72" s="33">
        <v>1467.8336240000001</v>
      </c>
      <c r="K72" s="33">
        <v>1405.7230224000009</v>
      </c>
      <c r="L72" s="33">
        <v>1275.2231603</v>
      </c>
      <c r="M72" s="33">
        <v>1426.0990033</v>
      </c>
      <c r="N72" s="33">
        <v>1393.8843437</v>
      </c>
      <c r="O72" s="33">
        <v>1753.8631350999995</v>
      </c>
      <c r="P72" s="101">
        <f t="shared" si="0"/>
        <v>19884.458465673495</v>
      </c>
    </row>
    <row r="73" spans="2:16" x14ac:dyDescent="0.2">
      <c r="B73" s="2" t="s">
        <v>96</v>
      </c>
      <c r="C73" s="2" t="s">
        <v>738</v>
      </c>
      <c r="D73" s="33">
        <v>594.73759529999973</v>
      </c>
      <c r="E73" s="33">
        <v>558.69482199999993</v>
      </c>
      <c r="F73" s="33">
        <v>590.84037030000036</v>
      </c>
      <c r="G73" s="33">
        <v>573.02462359999947</v>
      </c>
      <c r="H73" s="33">
        <v>574.03187530000025</v>
      </c>
      <c r="I73" s="33">
        <v>580.83069099999943</v>
      </c>
      <c r="J73" s="33">
        <v>613.74458130000073</v>
      </c>
      <c r="K73" s="33">
        <v>603.10207499999979</v>
      </c>
      <c r="L73" s="33">
        <v>567.27227519999997</v>
      </c>
      <c r="M73" s="33">
        <v>569.21161349999966</v>
      </c>
      <c r="N73" s="33">
        <v>589.96173939999983</v>
      </c>
      <c r="O73" s="33">
        <v>600.50315309999996</v>
      </c>
      <c r="P73" s="101">
        <f t="shared" ref="P73:P136" si="1">SUM(D73:O73)</f>
        <v>7015.9554149999985</v>
      </c>
    </row>
    <row r="74" spans="2:16" x14ac:dyDescent="0.2">
      <c r="B74" s="2" t="s">
        <v>97</v>
      </c>
      <c r="C74" s="2" t="s">
        <v>738</v>
      </c>
      <c r="D74" s="33">
        <v>0</v>
      </c>
      <c r="E74" s="33">
        <v>0</v>
      </c>
      <c r="F74" s="33">
        <v>0</v>
      </c>
      <c r="G74" s="33">
        <v>0</v>
      </c>
      <c r="H74" s="33">
        <v>0</v>
      </c>
      <c r="I74" s="33">
        <v>0</v>
      </c>
      <c r="J74" s="33">
        <v>0</v>
      </c>
      <c r="K74" s="33">
        <v>0</v>
      </c>
      <c r="L74" s="33">
        <v>0</v>
      </c>
      <c r="M74" s="33">
        <v>0</v>
      </c>
      <c r="N74" s="33">
        <v>0</v>
      </c>
      <c r="O74" s="33">
        <v>0</v>
      </c>
      <c r="P74" s="101">
        <f t="shared" si="1"/>
        <v>0</v>
      </c>
    </row>
    <row r="75" spans="2:16" x14ac:dyDescent="0.2">
      <c r="B75" s="2" t="s">
        <v>98</v>
      </c>
      <c r="C75" s="2" t="s">
        <v>738</v>
      </c>
      <c r="D75" s="33">
        <v>0.82257859999999994</v>
      </c>
      <c r="E75" s="33">
        <v>3.3439297999999988</v>
      </c>
      <c r="F75" s="33">
        <v>29.996219400000001</v>
      </c>
      <c r="G75" s="33">
        <v>1.9288671000000002</v>
      </c>
      <c r="H75" s="33">
        <v>2.9679499999999998E-2</v>
      </c>
      <c r="I75" s="33">
        <v>14.038984500000002</v>
      </c>
      <c r="J75" s="33">
        <v>7.375658800000001</v>
      </c>
      <c r="K75" s="33">
        <v>15.364326500000004</v>
      </c>
      <c r="L75" s="33">
        <v>0.67535729999999994</v>
      </c>
      <c r="M75" s="33">
        <v>18.963264900000002</v>
      </c>
      <c r="N75" s="33">
        <v>68.41540099999996</v>
      </c>
      <c r="O75" s="33">
        <v>5.2675924000000007</v>
      </c>
      <c r="P75" s="101">
        <f t="shared" si="1"/>
        <v>166.22185979999998</v>
      </c>
    </row>
    <row r="76" spans="2:16" x14ac:dyDescent="0.2">
      <c r="B76" s="2" t="s">
        <v>101</v>
      </c>
      <c r="C76" s="2" t="s">
        <v>738</v>
      </c>
      <c r="D76" s="33">
        <v>0</v>
      </c>
      <c r="E76" s="33">
        <v>0</v>
      </c>
      <c r="F76" s="33">
        <v>0</v>
      </c>
      <c r="G76" s="33">
        <v>0</v>
      </c>
      <c r="H76" s="33">
        <v>0</v>
      </c>
      <c r="I76" s="33">
        <v>0</v>
      </c>
      <c r="J76" s="33">
        <v>0</v>
      </c>
      <c r="K76" s="33">
        <v>0</v>
      </c>
      <c r="L76" s="33">
        <v>0</v>
      </c>
      <c r="M76" s="33">
        <v>0</v>
      </c>
      <c r="N76" s="33">
        <v>0</v>
      </c>
      <c r="O76" s="33">
        <v>0</v>
      </c>
      <c r="P76" s="101">
        <f t="shared" si="1"/>
        <v>0</v>
      </c>
    </row>
    <row r="77" spans="2:16" x14ac:dyDescent="0.2">
      <c r="B77" s="2" t="s">
        <v>100</v>
      </c>
      <c r="C77" s="2" t="s">
        <v>738</v>
      </c>
      <c r="D77" s="33">
        <v>178.5377804</v>
      </c>
      <c r="E77" s="33">
        <v>153.75341889999996</v>
      </c>
      <c r="F77" s="33">
        <v>189.95749000000001</v>
      </c>
      <c r="G77" s="33">
        <v>182.58797200000004</v>
      </c>
      <c r="H77" s="33">
        <v>194.50921679999999</v>
      </c>
      <c r="I77" s="33">
        <v>187.05704419999998</v>
      </c>
      <c r="J77" s="33">
        <v>201.0935278</v>
      </c>
      <c r="K77" s="33">
        <v>211.24305330000007</v>
      </c>
      <c r="L77" s="33">
        <v>191.80592890000005</v>
      </c>
      <c r="M77" s="33">
        <v>204.4536578</v>
      </c>
      <c r="N77" s="33">
        <v>188.87720719999999</v>
      </c>
      <c r="O77" s="33">
        <v>204.20822350000009</v>
      </c>
      <c r="P77" s="101">
        <f t="shared" si="1"/>
        <v>2288.0845208000005</v>
      </c>
    </row>
    <row r="78" spans="2:16" x14ac:dyDescent="0.2">
      <c r="B78" s="2" t="s">
        <v>59</v>
      </c>
      <c r="C78" s="2" t="s">
        <v>738</v>
      </c>
      <c r="D78" s="33">
        <v>293.93185478999993</v>
      </c>
      <c r="E78" s="33">
        <v>311.10960538000018</v>
      </c>
      <c r="F78" s="33">
        <v>341.00987886000007</v>
      </c>
      <c r="G78" s="33">
        <v>351.28910845000058</v>
      </c>
      <c r="H78" s="33">
        <v>308.51907806999975</v>
      </c>
      <c r="I78" s="33">
        <v>267.63222269000011</v>
      </c>
      <c r="J78" s="33">
        <v>265.06535265000036</v>
      </c>
      <c r="K78" s="33">
        <v>299.72680451000019</v>
      </c>
      <c r="L78" s="33">
        <v>270.28878863000006</v>
      </c>
      <c r="M78" s="33">
        <v>287.09992885000042</v>
      </c>
      <c r="N78" s="33">
        <v>369.45609693999995</v>
      </c>
      <c r="O78" s="33">
        <v>307.83740050000006</v>
      </c>
      <c r="P78" s="101">
        <f t="shared" si="1"/>
        <v>3672.9661203200017</v>
      </c>
    </row>
    <row r="79" spans="2:16" x14ac:dyDescent="0.2">
      <c r="B79" s="2" t="s">
        <v>99</v>
      </c>
      <c r="C79" s="2" t="s">
        <v>738</v>
      </c>
      <c r="D79" s="33">
        <v>0</v>
      </c>
      <c r="E79" s="33">
        <v>0</v>
      </c>
      <c r="F79" s="33">
        <v>0</v>
      </c>
      <c r="G79" s="33">
        <v>0</v>
      </c>
      <c r="H79" s="33">
        <v>0</v>
      </c>
      <c r="I79" s="33">
        <v>0</v>
      </c>
      <c r="J79" s="33">
        <v>0</v>
      </c>
      <c r="K79" s="33">
        <v>0</v>
      </c>
      <c r="L79" s="33">
        <v>0</v>
      </c>
      <c r="M79" s="33">
        <v>0</v>
      </c>
      <c r="N79" s="33">
        <v>0</v>
      </c>
      <c r="O79" s="33">
        <v>0</v>
      </c>
      <c r="P79" s="101">
        <f t="shared" si="1"/>
        <v>0</v>
      </c>
    </row>
    <row r="80" spans="2:16" x14ac:dyDescent="0.2">
      <c r="B80" s="2" t="s">
        <v>680</v>
      </c>
      <c r="C80" s="2" t="s">
        <v>738</v>
      </c>
      <c r="D80" s="33">
        <v>0</v>
      </c>
      <c r="E80" s="33">
        <v>0</v>
      </c>
      <c r="F80" s="33">
        <v>0</v>
      </c>
      <c r="G80" s="33">
        <v>0</v>
      </c>
      <c r="H80" s="33">
        <v>0</v>
      </c>
      <c r="I80" s="33">
        <v>0</v>
      </c>
      <c r="J80" s="33">
        <v>0</v>
      </c>
      <c r="K80" s="33">
        <v>0</v>
      </c>
      <c r="L80" s="33">
        <v>0</v>
      </c>
      <c r="M80" s="33">
        <v>0</v>
      </c>
      <c r="N80" s="33">
        <v>0</v>
      </c>
      <c r="O80" s="33">
        <v>0</v>
      </c>
      <c r="P80" s="101">
        <f t="shared" si="1"/>
        <v>0</v>
      </c>
    </row>
    <row r="81" spans="2:16" x14ac:dyDescent="0.2">
      <c r="B81" s="2" t="s">
        <v>104</v>
      </c>
      <c r="C81" s="2" t="s">
        <v>738</v>
      </c>
      <c r="D81" s="33">
        <v>0</v>
      </c>
      <c r="E81" s="33">
        <v>0</v>
      </c>
      <c r="F81" s="33">
        <v>0</v>
      </c>
      <c r="G81" s="33">
        <v>0</v>
      </c>
      <c r="H81" s="33">
        <v>0</v>
      </c>
      <c r="I81" s="33">
        <v>0</v>
      </c>
      <c r="J81" s="33">
        <v>0</v>
      </c>
      <c r="K81" s="33">
        <v>0</v>
      </c>
      <c r="L81" s="33">
        <v>0</v>
      </c>
      <c r="M81" s="33">
        <v>0</v>
      </c>
      <c r="N81" s="33">
        <v>0</v>
      </c>
      <c r="O81" s="33">
        <v>0</v>
      </c>
      <c r="P81" s="101">
        <f t="shared" si="1"/>
        <v>0</v>
      </c>
    </row>
    <row r="82" spans="2:16" x14ac:dyDescent="0.2">
      <c r="B82" s="2" t="s">
        <v>105</v>
      </c>
      <c r="C82" s="2" t="s">
        <v>738</v>
      </c>
      <c r="D82" s="33">
        <v>0</v>
      </c>
      <c r="E82" s="33">
        <v>0</v>
      </c>
      <c r="F82" s="33">
        <v>0</v>
      </c>
      <c r="G82" s="33">
        <v>0</v>
      </c>
      <c r="H82" s="33">
        <v>0</v>
      </c>
      <c r="I82" s="33">
        <v>0</v>
      </c>
      <c r="J82" s="33">
        <v>0</v>
      </c>
      <c r="K82" s="33">
        <v>0</v>
      </c>
      <c r="L82" s="33">
        <v>0</v>
      </c>
      <c r="M82" s="33">
        <v>0</v>
      </c>
      <c r="N82" s="33">
        <v>0</v>
      </c>
      <c r="O82" s="33">
        <v>0</v>
      </c>
      <c r="P82" s="101">
        <f t="shared" si="1"/>
        <v>0</v>
      </c>
    </row>
    <row r="83" spans="2:16" x14ac:dyDescent="0.2">
      <c r="B83" s="2" t="s">
        <v>107</v>
      </c>
      <c r="C83" s="2" t="s">
        <v>738</v>
      </c>
      <c r="D83" s="33">
        <v>0</v>
      </c>
      <c r="E83" s="33">
        <v>0</v>
      </c>
      <c r="F83" s="33">
        <v>0</v>
      </c>
      <c r="G83" s="33">
        <v>0</v>
      </c>
      <c r="H83" s="33">
        <v>0</v>
      </c>
      <c r="I83" s="33">
        <v>0</v>
      </c>
      <c r="J83" s="33">
        <v>0</v>
      </c>
      <c r="K83" s="33">
        <v>0</v>
      </c>
      <c r="L83" s="33">
        <v>0</v>
      </c>
      <c r="M83" s="33">
        <v>0</v>
      </c>
      <c r="N83" s="33">
        <v>0</v>
      </c>
      <c r="O83" s="33">
        <v>0</v>
      </c>
      <c r="P83" s="101">
        <f t="shared" si="1"/>
        <v>0</v>
      </c>
    </row>
    <row r="84" spans="2:16" x14ac:dyDescent="0.2">
      <c r="B84" s="2" t="s">
        <v>108</v>
      </c>
      <c r="C84" s="2" t="s">
        <v>738</v>
      </c>
      <c r="D84" s="33">
        <v>118.02097500000001</v>
      </c>
      <c r="E84" s="33">
        <v>107.41065000000002</v>
      </c>
      <c r="F84" s="33">
        <v>127.00650000000002</v>
      </c>
      <c r="G84" s="33">
        <v>0</v>
      </c>
      <c r="H84" s="33">
        <v>0</v>
      </c>
      <c r="I84" s="33">
        <v>0</v>
      </c>
      <c r="J84" s="33">
        <v>0</v>
      </c>
      <c r="K84" s="33">
        <v>0</v>
      </c>
      <c r="L84" s="33">
        <v>0</v>
      </c>
      <c r="M84" s="33">
        <v>30.608699999999999</v>
      </c>
      <c r="N84" s="33">
        <v>27.5489</v>
      </c>
      <c r="O84" s="33">
        <v>27.875</v>
      </c>
      <c r="P84" s="101">
        <f t="shared" si="1"/>
        <v>438.47072500000002</v>
      </c>
    </row>
    <row r="85" spans="2:16" x14ac:dyDescent="0.2">
      <c r="B85" s="2" t="s">
        <v>109</v>
      </c>
      <c r="C85" s="2" t="s">
        <v>738</v>
      </c>
      <c r="D85" s="33">
        <v>0</v>
      </c>
      <c r="E85" s="33">
        <v>0</v>
      </c>
      <c r="F85" s="33">
        <v>0</v>
      </c>
      <c r="G85" s="33">
        <v>0</v>
      </c>
      <c r="H85" s="33">
        <v>0</v>
      </c>
      <c r="I85" s="33">
        <v>0</v>
      </c>
      <c r="J85" s="33">
        <v>0</v>
      </c>
      <c r="K85" s="33">
        <v>0</v>
      </c>
      <c r="L85" s="33">
        <v>0</v>
      </c>
      <c r="M85" s="33">
        <v>0</v>
      </c>
      <c r="N85" s="33">
        <v>0</v>
      </c>
      <c r="O85" s="33">
        <v>0</v>
      </c>
      <c r="P85" s="101">
        <f t="shared" si="1"/>
        <v>0</v>
      </c>
    </row>
    <row r="86" spans="2:16" x14ac:dyDescent="0.2">
      <c r="B86" s="2" t="s">
        <v>110</v>
      </c>
      <c r="C86" s="2" t="s">
        <v>738</v>
      </c>
      <c r="D86" s="33">
        <v>72.960050000000024</v>
      </c>
      <c r="E86" s="33">
        <v>67.881569999999982</v>
      </c>
      <c r="F86" s="33">
        <v>76.901649999999989</v>
      </c>
      <c r="G86" s="33">
        <v>54.90523500000004</v>
      </c>
      <c r="H86" s="33">
        <v>42.606980000000007</v>
      </c>
      <c r="I86" s="33">
        <v>52.252615000000006</v>
      </c>
      <c r="J86" s="33">
        <v>55.203040000000037</v>
      </c>
      <c r="K86" s="33">
        <v>57.261214999999964</v>
      </c>
      <c r="L86" s="33">
        <v>0</v>
      </c>
      <c r="M86" s="33">
        <v>0</v>
      </c>
      <c r="N86" s="33">
        <v>0</v>
      </c>
      <c r="O86" s="33">
        <v>0</v>
      </c>
      <c r="P86" s="101">
        <f t="shared" si="1"/>
        <v>479.97235500000011</v>
      </c>
    </row>
    <row r="87" spans="2:16" x14ac:dyDescent="0.2">
      <c r="B87" s="2" t="s">
        <v>113</v>
      </c>
      <c r="C87" s="2" t="s">
        <v>738</v>
      </c>
      <c r="D87" s="33">
        <v>0</v>
      </c>
      <c r="E87" s="33">
        <v>0</v>
      </c>
      <c r="F87" s="33">
        <v>0</v>
      </c>
      <c r="G87" s="33">
        <v>0</v>
      </c>
      <c r="H87" s="33">
        <v>0</v>
      </c>
      <c r="I87" s="33">
        <v>0</v>
      </c>
      <c r="J87" s="33">
        <v>0</v>
      </c>
      <c r="K87" s="33">
        <v>0</v>
      </c>
      <c r="L87" s="33">
        <v>0</v>
      </c>
      <c r="M87" s="33">
        <v>0</v>
      </c>
      <c r="N87" s="33">
        <v>0</v>
      </c>
      <c r="O87" s="33">
        <v>0</v>
      </c>
      <c r="P87" s="101">
        <f t="shared" si="1"/>
        <v>0</v>
      </c>
    </row>
    <row r="88" spans="2:16" x14ac:dyDescent="0.2">
      <c r="B88" s="2" t="s">
        <v>114</v>
      </c>
      <c r="C88" s="2" t="s">
        <v>738</v>
      </c>
      <c r="D88" s="33">
        <v>0</v>
      </c>
      <c r="E88" s="33">
        <v>0</v>
      </c>
      <c r="F88" s="33">
        <v>0</v>
      </c>
      <c r="G88" s="33">
        <v>0</v>
      </c>
      <c r="H88" s="33">
        <v>0</v>
      </c>
      <c r="I88" s="33">
        <v>0</v>
      </c>
      <c r="J88" s="33">
        <v>0</v>
      </c>
      <c r="K88" s="33">
        <v>0</v>
      </c>
      <c r="L88" s="33">
        <v>0</v>
      </c>
      <c r="M88" s="33">
        <v>0</v>
      </c>
      <c r="N88" s="33">
        <v>0</v>
      </c>
      <c r="O88" s="33">
        <v>0</v>
      </c>
      <c r="P88" s="101">
        <f t="shared" si="1"/>
        <v>0</v>
      </c>
    </row>
    <row r="89" spans="2:16" x14ac:dyDescent="0.2">
      <c r="B89" s="2" t="s">
        <v>118</v>
      </c>
      <c r="C89" s="2" t="s">
        <v>738</v>
      </c>
      <c r="D89" s="33">
        <v>0</v>
      </c>
      <c r="E89" s="33">
        <v>0</v>
      </c>
      <c r="F89" s="33">
        <v>0</v>
      </c>
      <c r="G89" s="33">
        <v>0</v>
      </c>
      <c r="H89" s="33">
        <v>0</v>
      </c>
      <c r="I89" s="33">
        <v>0</v>
      </c>
      <c r="J89" s="33">
        <v>0</v>
      </c>
      <c r="K89" s="33">
        <v>0</v>
      </c>
      <c r="L89" s="33">
        <v>0</v>
      </c>
      <c r="M89" s="33">
        <v>0</v>
      </c>
      <c r="N89" s="33">
        <v>0</v>
      </c>
      <c r="O89" s="33">
        <v>0</v>
      </c>
      <c r="P89" s="101">
        <f t="shared" si="1"/>
        <v>0</v>
      </c>
    </row>
    <row r="90" spans="2:16" x14ac:dyDescent="0.2">
      <c r="B90" s="2" t="s">
        <v>119</v>
      </c>
      <c r="C90" s="2" t="s">
        <v>738</v>
      </c>
      <c r="D90" s="33">
        <v>0</v>
      </c>
      <c r="E90" s="33">
        <v>0</v>
      </c>
      <c r="F90" s="33">
        <v>0</v>
      </c>
      <c r="G90" s="33">
        <v>0</v>
      </c>
      <c r="H90" s="33">
        <v>0</v>
      </c>
      <c r="I90" s="33">
        <v>0</v>
      </c>
      <c r="J90" s="33">
        <v>0</v>
      </c>
      <c r="K90" s="33">
        <v>0</v>
      </c>
      <c r="L90" s="33">
        <v>0</v>
      </c>
      <c r="M90" s="33">
        <v>0</v>
      </c>
      <c r="N90" s="33">
        <v>0</v>
      </c>
      <c r="O90" s="33">
        <v>0</v>
      </c>
      <c r="P90" s="101">
        <f t="shared" si="1"/>
        <v>0</v>
      </c>
    </row>
    <row r="91" spans="2:16" x14ac:dyDescent="0.2">
      <c r="B91" s="2" t="s">
        <v>180</v>
      </c>
      <c r="C91" s="2" t="s">
        <v>738</v>
      </c>
      <c r="D91" s="33">
        <v>0</v>
      </c>
      <c r="E91" s="33">
        <v>0</v>
      </c>
      <c r="F91" s="33">
        <v>0</v>
      </c>
      <c r="G91" s="33">
        <v>0</v>
      </c>
      <c r="H91" s="33">
        <v>0</v>
      </c>
      <c r="I91" s="33">
        <v>0</v>
      </c>
      <c r="J91" s="33">
        <v>0</v>
      </c>
      <c r="K91" s="33">
        <v>0</v>
      </c>
      <c r="L91" s="33">
        <v>0</v>
      </c>
      <c r="M91" s="33">
        <v>0</v>
      </c>
      <c r="N91" s="33">
        <v>0</v>
      </c>
      <c r="O91" s="33">
        <v>0</v>
      </c>
      <c r="P91" s="101">
        <f t="shared" si="1"/>
        <v>0</v>
      </c>
    </row>
    <row r="92" spans="2:16" x14ac:dyDescent="0.2">
      <c r="B92" s="2" t="s">
        <v>121</v>
      </c>
      <c r="C92" s="2" t="s">
        <v>738</v>
      </c>
      <c r="D92" s="33">
        <v>0</v>
      </c>
      <c r="E92" s="33">
        <v>0</v>
      </c>
      <c r="F92" s="33">
        <v>0</v>
      </c>
      <c r="G92" s="33">
        <v>0</v>
      </c>
      <c r="H92" s="33">
        <v>0</v>
      </c>
      <c r="I92" s="33">
        <v>0</v>
      </c>
      <c r="J92" s="33">
        <v>0</v>
      </c>
      <c r="K92" s="33">
        <v>0</v>
      </c>
      <c r="L92" s="33">
        <v>0</v>
      </c>
      <c r="M92" s="33">
        <v>0</v>
      </c>
      <c r="N92" s="33">
        <v>0</v>
      </c>
      <c r="O92" s="33">
        <v>0</v>
      </c>
      <c r="P92" s="101">
        <f t="shared" si="1"/>
        <v>0</v>
      </c>
    </row>
    <row r="93" spans="2:16" x14ac:dyDescent="0.2">
      <c r="B93" s="2" t="s">
        <v>132</v>
      </c>
      <c r="C93" s="2" t="s">
        <v>738</v>
      </c>
      <c r="D93" s="33">
        <v>0</v>
      </c>
      <c r="E93" s="33">
        <v>0</v>
      </c>
      <c r="F93" s="33">
        <v>0</v>
      </c>
      <c r="G93" s="33">
        <v>0</v>
      </c>
      <c r="H93" s="33">
        <v>0</v>
      </c>
      <c r="I93" s="33">
        <v>0</v>
      </c>
      <c r="J93" s="33">
        <v>0</v>
      </c>
      <c r="K93" s="33">
        <v>0</v>
      </c>
      <c r="L93" s="33">
        <v>0</v>
      </c>
      <c r="M93" s="33">
        <v>0</v>
      </c>
      <c r="N93" s="33">
        <v>0</v>
      </c>
      <c r="O93" s="33">
        <v>0</v>
      </c>
      <c r="P93" s="101">
        <f t="shared" si="1"/>
        <v>0</v>
      </c>
    </row>
    <row r="94" spans="2:16" x14ac:dyDescent="0.2">
      <c r="B94" s="2" t="s">
        <v>125</v>
      </c>
      <c r="C94" s="2" t="s">
        <v>738</v>
      </c>
      <c r="D94" s="33">
        <v>0</v>
      </c>
      <c r="E94" s="33">
        <v>0</v>
      </c>
      <c r="F94" s="33">
        <v>0</v>
      </c>
      <c r="G94" s="33">
        <v>0</v>
      </c>
      <c r="H94" s="33">
        <v>0</v>
      </c>
      <c r="I94" s="33">
        <v>0</v>
      </c>
      <c r="J94" s="33">
        <v>0</v>
      </c>
      <c r="K94" s="33">
        <v>0</v>
      </c>
      <c r="L94" s="33">
        <v>0</v>
      </c>
      <c r="M94" s="33">
        <v>0</v>
      </c>
      <c r="N94" s="33">
        <v>0</v>
      </c>
      <c r="O94" s="33">
        <v>0</v>
      </c>
      <c r="P94" s="101">
        <f t="shared" si="1"/>
        <v>0</v>
      </c>
    </row>
    <row r="95" spans="2:16" x14ac:dyDescent="0.2">
      <c r="B95" s="2" t="s">
        <v>124</v>
      </c>
      <c r="C95" s="2" t="s">
        <v>738</v>
      </c>
      <c r="D95" s="33">
        <v>0</v>
      </c>
      <c r="E95" s="33">
        <v>0</v>
      </c>
      <c r="F95" s="33">
        <v>0</v>
      </c>
      <c r="G95" s="33">
        <v>0</v>
      </c>
      <c r="H95" s="33">
        <v>0</v>
      </c>
      <c r="I95" s="33">
        <v>0</v>
      </c>
      <c r="J95" s="33">
        <v>0</v>
      </c>
      <c r="K95" s="33">
        <v>0</v>
      </c>
      <c r="L95" s="33">
        <v>0</v>
      </c>
      <c r="M95" s="33">
        <v>0</v>
      </c>
      <c r="N95" s="33">
        <v>0</v>
      </c>
      <c r="O95" s="33">
        <v>0</v>
      </c>
      <c r="P95" s="101">
        <f t="shared" si="1"/>
        <v>0</v>
      </c>
    </row>
    <row r="96" spans="2:16" x14ac:dyDescent="0.2">
      <c r="B96" s="2" t="s">
        <v>123</v>
      </c>
      <c r="C96" s="2" t="s">
        <v>738</v>
      </c>
      <c r="D96" s="33">
        <v>0</v>
      </c>
      <c r="E96" s="33">
        <v>0</v>
      </c>
      <c r="F96" s="33">
        <v>0</v>
      </c>
      <c r="G96" s="33">
        <v>0</v>
      </c>
      <c r="H96" s="33">
        <v>0</v>
      </c>
      <c r="I96" s="33">
        <v>0</v>
      </c>
      <c r="J96" s="33">
        <v>0</v>
      </c>
      <c r="K96" s="33">
        <v>0</v>
      </c>
      <c r="L96" s="33">
        <v>0</v>
      </c>
      <c r="M96" s="33">
        <v>0</v>
      </c>
      <c r="N96" s="33">
        <v>0</v>
      </c>
      <c r="O96" s="33">
        <v>0</v>
      </c>
      <c r="P96" s="101">
        <f t="shared" si="1"/>
        <v>0</v>
      </c>
    </row>
    <row r="97" spans="2:16" x14ac:dyDescent="0.2">
      <c r="B97" s="2" t="s">
        <v>126</v>
      </c>
      <c r="C97" s="2" t="s">
        <v>738</v>
      </c>
      <c r="D97" s="33">
        <v>0</v>
      </c>
      <c r="E97" s="33">
        <v>0</v>
      </c>
      <c r="F97" s="33">
        <v>0</v>
      </c>
      <c r="G97" s="33">
        <v>0</v>
      </c>
      <c r="H97" s="33">
        <v>0</v>
      </c>
      <c r="I97" s="33">
        <v>0</v>
      </c>
      <c r="J97" s="33">
        <v>0</v>
      </c>
      <c r="K97" s="33">
        <v>0</v>
      </c>
      <c r="L97" s="33">
        <v>0</v>
      </c>
      <c r="M97" s="33">
        <v>0</v>
      </c>
      <c r="N97" s="33">
        <v>0</v>
      </c>
      <c r="O97" s="33">
        <v>0</v>
      </c>
      <c r="P97" s="101">
        <f t="shared" si="1"/>
        <v>0</v>
      </c>
    </row>
    <row r="98" spans="2:16" x14ac:dyDescent="0.2">
      <c r="B98" s="2" t="s">
        <v>127</v>
      </c>
      <c r="C98" s="2" t="s">
        <v>738</v>
      </c>
      <c r="D98" s="33">
        <v>0</v>
      </c>
      <c r="E98" s="33">
        <v>0</v>
      </c>
      <c r="F98" s="33">
        <v>0</v>
      </c>
      <c r="G98" s="33">
        <v>0</v>
      </c>
      <c r="H98" s="33">
        <v>0</v>
      </c>
      <c r="I98" s="33">
        <v>0</v>
      </c>
      <c r="J98" s="33">
        <v>0</v>
      </c>
      <c r="K98" s="33">
        <v>0</v>
      </c>
      <c r="L98" s="33">
        <v>0</v>
      </c>
      <c r="M98" s="33">
        <v>0</v>
      </c>
      <c r="N98" s="33">
        <v>0</v>
      </c>
      <c r="O98" s="33">
        <v>0</v>
      </c>
      <c r="P98" s="101">
        <f t="shared" si="1"/>
        <v>0</v>
      </c>
    </row>
    <row r="99" spans="2:16" x14ac:dyDescent="0.2">
      <c r="B99" s="2" t="s">
        <v>115</v>
      </c>
      <c r="C99" s="2" t="s">
        <v>738</v>
      </c>
      <c r="D99" s="33">
        <v>0</v>
      </c>
      <c r="E99" s="33">
        <v>0</v>
      </c>
      <c r="F99" s="33">
        <v>0</v>
      </c>
      <c r="G99" s="33">
        <v>0</v>
      </c>
      <c r="H99" s="33">
        <v>0</v>
      </c>
      <c r="I99" s="33">
        <v>0</v>
      </c>
      <c r="J99" s="33">
        <v>0</v>
      </c>
      <c r="K99" s="33">
        <v>0</v>
      </c>
      <c r="L99" s="33">
        <v>0</v>
      </c>
      <c r="M99" s="33">
        <v>0</v>
      </c>
      <c r="N99" s="33">
        <v>0</v>
      </c>
      <c r="O99" s="33">
        <v>0</v>
      </c>
      <c r="P99" s="101">
        <f t="shared" si="1"/>
        <v>0</v>
      </c>
    </row>
    <row r="100" spans="2:16" x14ac:dyDescent="0.2">
      <c r="B100" s="2" t="s">
        <v>112</v>
      </c>
      <c r="C100" s="2" t="s">
        <v>738</v>
      </c>
      <c r="D100" s="33">
        <v>0</v>
      </c>
      <c r="E100" s="33">
        <v>0</v>
      </c>
      <c r="F100" s="33">
        <v>0</v>
      </c>
      <c r="G100" s="33">
        <v>0</v>
      </c>
      <c r="H100" s="33">
        <v>0</v>
      </c>
      <c r="I100" s="33">
        <v>0</v>
      </c>
      <c r="J100" s="33">
        <v>0</v>
      </c>
      <c r="K100" s="33">
        <v>0</v>
      </c>
      <c r="L100" s="33">
        <v>0</v>
      </c>
      <c r="M100" s="33">
        <v>0</v>
      </c>
      <c r="N100" s="33">
        <v>0</v>
      </c>
      <c r="O100" s="33">
        <v>0</v>
      </c>
      <c r="P100" s="101">
        <f t="shared" si="1"/>
        <v>0</v>
      </c>
    </row>
    <row r="101" spans="2:16" x14ac:dyDescent="0.2">
      <c r="B101" s="2" t="s">
        <v>148</v>
      </c>
      <c r="C101" s="2" t="s">
        <v>738</v>
      </c>
      <c r="D101" s="33">
        <v>0</v>
      </c>
      <c r="E101" s="33">
        <v>0</v>
      </c>
      <c r="F101" s="33">
        <v>0</v>
      </c>
      <c r="G101" s="33">
        <v>0</v>
      </c>
      <c r="H101" s="33">
        <v>0</v>
      </c>
      <c r="I101" s="33">
        <v>0</v>
      </c>
      <c r="J101" s="33">
        <v>0</v>
      </c>
      <c r="K101" s="33">
        <v>0</v>
      </c>
      <c r="L101" s="33">
        <v>0</v>
      </c>
      <c r="M101" s="33">
        <v>0</v>
      </c>
      <c r="N101" s="33">
        <v>0</v>
      </c>
      <c r="O101" s="33">
        <v>0</v>
      </c>
      <c r="P101" s="101">
        <f t="shared" si="1"/>
        <v>0</v>
      </c>
    </row>
    <row r="102" spans="2:16" x14ac:dyDescent="0.2">
      <c r="B102" s="2" t="s">
        <v>150</v>
      </c>
      <c r="C102" s="2" t="s">
        <v>738</v>
      </c>
      <c r="D102" s="33">
        <v>0</v>
      </c>
      <c r="E102" s="33">
        <v>0</v>
      </c>
      <c r="F102" s="33">
        <v>0</v>
      </c>
      <c r="G102" s="33">
        <v>0</v>
      </c>
      <c r="H102" s="33">
        <v>0</v>
      </c>
      <c r="I102" s="33">
        <v>0</v>
      </c>
      <c r="J102" s="33">
        <v>0</v>
      </c>
      <c r="K102" s="33">
        <v>0</v>
      </c>
      <c r="L102" s="33">
        <v>42.106124999999977</v>
      </c>
      <c r="M102" s="33">
        <v>80.033965000000066</v>
      </c>
      <c r="N102" s="33">
        <v>79.037734999999955</v>
      </c>
      <c r="O102" s="33">
        <v>74.484969999999905</v>
      </c>
      <c r="P102" s="101">
        <f t="shared" si="1"/>
        <v>275.6627949999999</v>
      </c>
    </row>
    <row r="103" spans="2:16" x14ac:dyDescent="0.2">
      <c r="B103" s="2" t="s">
        <v>152</v>
      </c>
      <c r="C103" s="2" t="s">
        <v>738</v>
      </c>
      <c r="D103" s="33">
        <v>0</v>
      </c>
      <c r="E103" s="33">
        <v>0</v>
      </c>
      <c r="F103" s="33">
        <v>0</v>
      </c>
      <c r="G103" s="33">
        <v>0</v>
      </c>
      <c r="H103" s="33">
        <v>0</v>
      </c>
      <c r="I103" s="33">
        <v>0</v>
      </c>
      <c r="J103" s="33">
        <v>0</v>
      </c>
      <c r="K103" s="33">
        <v>0</v>
      </c>
      <c r="L103" s="33">
        <v>0</v>
      </c>
      <c r="M103" s="33">
        <v>0</v>
      </c>
      <c r="N103" s="33">
        <v>0</v>
      </c>
      <c r="O103" s="33">
        <v>0</v>
      </c>
      <c r="P103" s="101">
        <f t="shared" si="1"/>
        <v>0</v>
      </c>
    </row>
    <row r="104" spans="2:16" x14ac:dyDescent="0.2">
      <c r="B104" s="2" t="s">
        <v>151</v>
      </c>
      <c r="C104" s="2" t="s">
        <v>738</v>
      </c>
      <c r="D104" s="33">
        <v>0</v>
      </c>
      <c r="E104" s="33">
        <v>0</v>
      </c>
      <c r="F104" s="33">
        <v>0</v>
      </c>
      <c r="G104" s="33">
        <v>0</v>
      </c>
      <c r="H104" s="33">
        <v>0</v>
      </c>
      <c r="I104" s="33">
        <v>0</v>
      </c>
      <c r="J104" s="33">
        <v>0</v>
      </c>
      <c r="K104" s="33">
        <v>0</v>
      </c>
      <c r="L104" s="33">
        <v>0</v>
      </c>
      <c r="M104" s="33">
        <v>0</v>
      </c>
      <c r="N104" s="33">
        <v>0</v>
      </c>
      <c r="O104" s="33">
        <v>0</v>
      </c>
      <c r="P104" s="101">
        <f t="shared" si="1"/>
        <v>0</v>
      </c>
    </row>
    <row r="105" spans="2:16" x14ac:dyDescent="0.2">
      <c r="B105" s="2" t="s">
        <v>149</v>
      </c>
      <c r="C105" s="2" t="s">
        <v>738</v>
      </c>
      <c r="D105" s="33">
        <v>0</v>
      </c>
      <c r="E105" s="33">
        <v>0</v>
      </c>
      <c r="F105" s="33">
        <v>0</v>
      </c>
      <c r="G105" s="33">
        <v>0</v>
      </c>
      <c r="H105" s="33">
        <v>0</v>
      </c>
      <c r="I105" s="33">
        <v>0</v>
      </c>
      <c r="J105" s="33">
        <v>0</v>
      </c>
      <c r="K105" s="33">
        <v>0</v>
      </c>
      <c r="L105" s="33">
        <v>0</v>
      </c>
      <c r="M105" s="33">
        <v>0</v>
      </c>
      <c r="N105" s="33">
        <v>0</v>
      </c>
      <c r="O105" s="33">
        <v>0</v>
      </c>
      <c r="P105" s="101">
        <f t="shared" si="1"/>
        <v>0</v>
      </c>
    </row>
    <row r="106" spans="2:16" x14ac:dyDescent="0.2">
      <c r="B106" s="2" t="s">
        <v>116</v>
      </c>
      <c r="C106" s="2" t="s">
        <v>738</v>
      </c>
      <c r="D106" s="33">
        <v>0</v>
      </c>
      <c r="E106" s="33">
        <v>0</v>
      </c>
      <c r="F106" s="33">
        <v>0</v>
      </c>
      <c r="G106" s="33">
        <v>0</v>
      </c>
      <c r="H106" s="33">
        <v>0</v>
      </c>
      <c r="I106" s="33">
        <v>0</v>
      </c>
      <c r="J106" s="33">
        <v>0</v>
      </c>
      <c r="K106" s="33">
        <v>0</v>
      </c>
      <c r="L106" s="33">
        <v>0</v>
      </c>
      <c r="M106" s="33">
        <v>0</v>
      </c>
      <c r="N106" s="33">
        <v>0</v>
      </c>
      <c r="O106" s="33">
        <v>0</v>
      </c>
      <c r="P106" s="101">
        <f t="shared" si="1"/>
        <v>0</v>
      </c>
    </row>
    <row r="107" spans="2:16" x14ac:dyDescent="0.2">
      <c r="B107" s="2" t="s">
        <v>117</v>
      </c>
      <c r="C107" s="2" t="s">
        <v>738</v>
      </c>
      <c r="D107" s="33">
        <v>0</v>
      </c>
      <c r="E107" s="33">
        <v>0</v>
      </c>
      <c r="F107" s="33">
        <v>0</v>
      </c>
      <c r="G107" s="33">
        <v>0</v>
      </c>
      <c r="H107" s="33">
        <v>0</v>
      </c>
      <c r="I107" s="33">
        <v>0</v>
      </c>
      <c r="J107" s="33">
        <v>0</v>
      </c>
      <c r="K107" s="33">
        <v>0</v>
      </c>
      <c r="L107" s="33">
        <v>0</v>
      </c>
      <c r="M107" s="33">
        <v>0</v>
      </c>
      <c r="N107" s="33">
        <v>0</v>
      </c>
      <c r="O107" s="33">
        <v>0</v>
      </c>
      <c r="P107" s="101">
        <f t="shared" si="1"/>
        <v>0</v>
      </c>
    </row>
    <row r="108" spans="2:16" x14ac:dyDescent="0.2">
      <c r="B108" s="2" t="s">
        <v>138</v>
      </c>
      <c r="C108" s="2" t="s">
        <v>738</v>
      </c>
      <c r="D108" s="33">
        <v>0</v>
      </c>
      <c r="E108" s="33">
        <v>0</v>
      </c>
      <c r="F108" s="33">
        <v>0</v>
      </c>
      <c r="G108" s="33">
        <v>0</v>
      </c>
      <c r="H108" s="33">
        <v>0</v>
      </c>
      <c r="I108" s="33">
        <v>0</v>
      </c>
      <c r="J108" s="33">
        <v>0</v>
      </c>
      <c r="K108" s="33">
        <v>0</v>
      </c>
      <c r="L108" s="33">
        <v>0</v>
      </c>
      <c r="M108" s="33">
        <v>0</v>
      </c>
      <c r="N108" s="33">
        <v>0</v>
      </c>
      <c r="O108" s="33">
        <v>0</v>
      </c>
      <c r="P108" s="101">
        <f t="shared" si="1"/>
        <v>0</v>
      </c>
    </row>
    <row r="109" spans="2:16" x14ac:dyDescent="0.2">
      <c r="B109" s="2" t="s">
        <v>130</v>
      </c>
      <c r="C109" s="2" t="s">
        <v>738</v>
      </c>
      <c r="D109" s="33">
        <v>104.85857400000008</v>
      </c>
      <c r="E109" s="33">
        <v>93.969642000000007</v>
      </c>
      <c r="F109" s="33">
        <v>104.11439400000008</v>
      </c>
      <c r="G109" s="33">
        <v>92.892263999999969</v>
      </c>
      <c r="H109" s="33">
        <v>102.23366520000008</v>
      </c>
      <c r="I109" s="33">
        <v>103.48307999999997</v>
      </c>
      <c r="J109" s="33">
        <v>103.24255200000006</v>
      </c>
      <c r="K109" s="33">
        <v>101.73040800000007</v>
      </c>
      <c r="L109" s="33">
        <v>73.904202000000041</v>
      </c>
      <c r="M109" s="33">
        <v>100.25590800000005</v>
      </c>
      <c r="N109" s="33">
        <v>98.426178000000036</v>
      </c>
      <c r="O109" s="33">
        <v>95.019636000000048</v>
      </c>
      <c r="P109" s="101">
        <f t="shared" si="1"/>
        <v>1174.1305032000005</v>
      </c>
    </row>
    <row r="110" spans="2:16" x14ac:dyDescent="0.2">
      <c r="B110" s="2" t="s">
        <v>139</v>
      </c>
      <c r="C110" s="2" t="s">
        <v>738</v>
      </c>
      <c r="D110" s="33">
        <v>638.77274127372721</v>
      </c>
      <c r="E110" s="33">
        <v>610.29279977254964</v>
      </c>
      <c r="F110" s="33">
        <v>638.68358234889752</v>
      </c>
      <c r="G110" s="33">
        <v>599.63557387127867</v>
      </c>
      <c r="H110" s="33">
        <v>640.4428876702774</v>
      </c>
      <c r="I110" s="33">
        <v>640.8360889078333</v>
      </c>
      <c r="J110" s="33">
        <v>636.31628592201662</v>
      </c>
      <c r="K110" s="33">
        <v>613.0406945318681</v>
      </c>
      <c r="L110" s="33">
        <v>630.12035205618315</v>
      </c>
      <c r="M110" s="33">
        <v>639.41636090748011</v>
      </c>
      <c r="N110" s="33">
        <v>616.12696378480598</v>
      </c>
      <c r="O110" s="33">
        <v>605.46038990986517</v>
      </c>
      <c r="P110" s="101">
        <f t="shared" si="1"/>
        <v>7509.1447209567832</v>
      </c>
    </row>
    <row r="111" spans="2:16" x14ac:dyDescent="0.2">
      <c r="B111" s="2" t="s">
        <v>141</v>
      </c>
      <c r="C111" s="2" t="s">
        <v>738</v>
      </c>
      <c r="D111" s="33">
        <v>0</v>
      </c>
      <c r="E111" s="33">
        <v>0</v>
      </c>
      <c r="F111" s="33">
        <v>0</v>
      </c>
      <c r="G111" s="33">
        <v>0</v>
      </c>
      <c r="H111" s="33">
        <v>0</v>
      </c>
      <c r="I111" s="33">
        <v>0</v>
      </c>
      <c r="J111" s="33">
        <v>0</v>
      </c>
      <c r="K111" s="33">
        <v>0</v>
      </c>
      <c r="L111" s="33">
        <v>0</v>
      </c>
      <c r="M111" s="33">
        <v>0</v>
      </c>
      <c r="N111" s="33">
        <v>0</v>
      </c>
      <c r="O111" s="33">
        <v>0</v>
      </c>
      <c r="P111" s="101">
        <f t="shared" si="1"/>
        <v>0</v>
      </c>
    </row>
    <row r="112" spans="2:16" x14ac:dyDescent="0.2">
      <c r="B112" s="2" t="s">
        <v>140</v>
      </c>
      <c r="C112" s="2" t="s">
        <v>738</v>
      </c>
      <c r="D112" s="33">
        <v>0</v>
      </c>
      <c r="E112" s="33">
        <v>0</v>
      </c>
      <c r="F112" s="33">
        <v>0</v>
      </c>
      <c r="G112" s="33">
        <v>0</v>
      </c>
      <c r="H112" s="33">
        <v>0</v>
      </c>
      <c r="I112" s="33">
        <v>0</v>
      </c>
      <c r="J112" s="33">
        <v>0</v>
      </c>
      <c r="K112" s="33">
        <v>0</v>
      </c>
      <c r="L112" s="33">
        <v>0</v>
      </c>
      <c r="M112" s="33">
        <v>0</v>
      </c>
      <c r="N112" s="33">
        <v>0</v>
      </c>
      <c r="O112" s="33">
        <v>0</v>
      </c>
      <c r="P112" s="101">
        <f t="shared" si="1"/>
        <v>0</v>
      </c>
    </row>
    <row r="113" spans="2:16" x14ac:dyDescent="0.2">
      <c r="B113" s="2" t="s">
        <v>143</v>
      </c>
      <c r="C113" s="2" t="s">
        <v>738</v>
      </c>
      <c r="D113" s="33">
        <v>1364.2926051296731</v>
      </c>
      <c r="E113" s="33">
        <v>1238.5508160481418</v>
      </c>
      <c r="F113" s="33">
        <v>1307.6248488024753</v>
      </c>
      <c r="G113" s="33">
        <v>1469.5942353132646</v>
      </c>
      <c r="H113" s="33">
        <v>1033.4194852800201</v>
      </c>
      <c r="I113" s="33">
        <v>1512.8266126891458</v>
      </c>
      <c r="J113" s="33">
        <v>1497.8681045462524</v>
      </c>
      <c r="K113" s="33">
        <v>1497.8121434599732</v>
      </c>
      <c r="L113" s="33">
        <v>1563.1383629858137</v>
      </c>
      <c r="M113" s="33">
        <v>1765.1822217605379</v>
      </c>
      <c r="N113" s="33">
        <v>1798.9136477216714</v>
      </c>
      <c r="O113" s="33">
        <v>1541.2978966629416</v>
      </c>
      <c r="P113" s="101">
        <f t="shared" si="1"/>
        <v>17590.52098039991</v>
      </c>
    </row>
    <row r="114" spans="2:16" x14ac:dyDescent="0.2">
      <c r="B114" s="2" t="s">
        <v>144</v>
      </c>
      <c r="C114" s="2" t="s">
        <v>738</v>
      </c>
      <c r="D114" s="33">
        <v>0</v>
      </c>
      <c r="E114" s="33">
        <v>0</v>
      </c>
      <c r="F114" s="33">
        <v>0</v>
      </c>
      <c r="G114" s="33">
        <v>0</v>
      </c>
      <c r="H114" s="33">
        <v>0</v>
      </c>
      <c r="I114" s="33">
        <v>0</v>
      </c>
      <c r="J114" s="33">
        <v>0</v>
      </c>
      <c r="K114" s="33">
        <v>0</v>
      </c>
      <c r="L114" s="33">
        <v>0</v>
      </c>
      <c r="M114" s="33">
        <v>0</v>
      </c>
      <c r="N114" s="33">
        <v>0</v>
      </c>
      <c r="O114" s="33">
        <v>0</v>
      </c>
      <c r="P114" s="101">
        <f t="shared" si="1"/>
        <v>0</v>
      </c>
    </row>
    <row r="115" spans="2:16" x14ac:dyDescent="0.2">
      <c r="B115" s="2" t="s">
        <v>135</v>
      </c>
      <c r="C115" s="2" t="s">
        <v>738</v>
      </c>
      <c r="D115" s="33">
        <v>0</v>
      </c>
      <c r="E115" s="33">
        <v>0</v>
      </c>
      <c r="F115" s="33">
        <v>0</v>
      </c>
      <c r="G115" s="33">
        <v>0</v>
      </c>
      <c r="H115" s="33">
        <v>0</v>
      </c>
      <c r="I115" s="33">
        <v>0</v>
      </c>
      <c r="J115" s="33">
        <v>0</v>
      </c>
      <c r="K115" s="33">
        <v>0</v>
      </c>
      <c r="L115" s="33">
        <v>0</v>
      </c>
      <c r="M115" s="33">
        <v>0</v>
      </c>
      <c r="N115" s="33">
        <v>0</v>
      </c>
      <c r="O115" s="33">
        <v>0</v>
      </c>
      <c r="P115" s="101">
        <f t="shared" si="1"/>
        <v>0</v>
      </c>
    </row>
    <row r="116" spans="2:16" x14ac:dyDescent="0.2">
      <c r="B116" s="2" t="s">
        <v>173</v>
      </c>
      <c r="C116" s="2" t="s">
        <v>738</v>
      </c>
      <c r="D116" s="33">
        <v>1458.3333480000083</v>
      </c>
      <c r="E116" s="33">
        <v>1631.4830860000084</v>
      </c>
      <c r="F116" s="33">
        <v>1458.3333328999861</v>
      </c>
      <c r="G116" s="33">
        <v>1631.4827903999858</v>
      </c>
      <c r="H116" s="33">
        <v>1631.4815995000106</v>
      </c>
      <c r="I116" s="33">
        <v>1622.4136356000151</v>
      </c>
      <c r="J116" s="33">
        <v>1631.4825269999783</v>
      </c>
      <c r="K116" s="33">
        <v>1631.4832964000063</v>
      </c>
      <c r="L116" s="33">
        <v>1631.4832282999903</v>
      </c>
      <c r="M116" s="33">
        <v>1631.0040372999802</v>
      </c>
      <c r="N116" s="33">
        <v>1631.0230407000233</v>
      </c>
      <c r="O116" s="33">
        <v>1631.4832448000097</v>
      </c>
      <c r="P116" s="101">
        <f t="shared" si="1"/>
        <v>19221.487166900002</v>
      </c>
    </row>
    <row r="117" spans="2:16" x14ac:dyDescent="0.2">
      <c r="B117" s="2" t="s">
        <v>145</v>
      </c>
      <c r="C117" s="2" t="s">
        <v>738</v>
      </c>
      <c r="D117" s="33">
        <v>0</v>
      </c>
      <c r="E117" s="33">
        <v>0</v>
      </c>
      <c r="F117" s="33">
        <v>0</v>
      </c>
      <c r="G117" s="33">
        <v>0</v>
      </c>
      <c r="H117" s="33">
        <v>0</v>
      </c>
      <c r="I117" s="33">
        <v>0</v>
      </c>
      <c r="J117" s="33">
        <v>0</v>
      </c>
      <c r="K117" s="33">
        <v>0</v>
      </c>
      <c r="L117" s="33">
        <v>0</v>
      </c>
      <c r="M117" s="33">
        <v>0</v>
      </c>
      <c r="N117" s="33">
        <v>0</v>
      </c>
      <c r="O117" s="33">
        <v>0</v>
      </c>
      <c r="P117" s="101">
        <f t="shared" si="1"/>
        <v>0</v>
      </c>
    </row>
    <row r="118" spans="2:16" x14ac:dyDescent="0.2">
      <c r="B118" s="2" t="s">
        <v>142</v>
      </c>
      <c r="C118" s="2" t="s">
        <v>738</v>
      </c>
      <c r="D118" s="33">
        <v>1598.2599359999972</v>
      </c>
      <c r="E118" s="33">
        <v>1116.1149860000005</v>
      </c>
      <c r="F118" s="33">
        <v>1878.8334067999995</v>
      </c>
      <c r="G118" s="33">
        <v>993.10554629999899</v>
      </c>
      <c r="H118" s="33">
        <v>1852.1346338600008</v>
      </c>
      <c r="I118" s="33">
        <v>1920.4575273799992</v>
      </c>
      <c r="J118" s="33">
        <v>1509.7694779299991</v>
      </c>
      <c r="K118" s="33">
        <v>1930.0578383100001</v>
      </c>
      <c r="L118" s="33">
        <v>1604.2265935500016</v>
      </c>
      <c r="M118" s="33">
        <v>1776.31124748</v>
      </c>
      <c r="N118" s="33">
        <v>1645.9254810599998</v>
      </c>
      <c r="O118" s="33">
        <v>1997.0505222499996</v>
      </c>
      <c r="P118" s="101">
        <f t="shared" si="1"/>
        <v>19822.247196919998</v>
      </c>
    </row>
    <row r="119" spans="2:16" x14ac:dyDescent="0.2">
      <c r="B119" s="2" t="s">
        <v>146</v>
      </c>
      <c r="C119" s="2" t="s">
        <v>738</v>
      </c>
      <c r="D119" s="33">
        <v>39.841128000000012</v>
      </c>
      <c r="E119" s="33">
        <v>36.335423999999989</v>
      </c>
      <c r="F119" s="33">
        <v>38.345831999999966</v>
      </c>
      <c r="G119" s="33">
        <v>38.280935999999997</v>
      </c>
      <c r="H119" s="33">
        <v>40.983295200000043</v>
      </c>
      <c r="I119" s="33">
        <v>42.527376000000046</v>
      </c>
      <c r="J119" s="33">
        <v>45.167735999999962</v>
      </c>
      <c r="K119" s="33">
        <v>44.121096000000044</v>
      </c>
      <c r="L119" s="33">
        <v>39.105264000000005</v>
      </c>
      <c r="M119" s="33">
        <v>40.482743999999968</v>
      </c>
      <c r="N119" s="33">
        <v>36.997968000000029</v>
      </c>
      <c r="O119" s="33">
        <v>45.987156000000027</v>
      </c>
      <c r="P119" s="101">
        <f t="shared" si="1"/>
        <v>488.17595520000003</v>
      </c>
    </row>
    <row r="120" spans="2:16" x14ac:dyDescent="0.2">
      <c r="B120" s="2" t="s">
        <v>600</v>
      </c>
      <c r="C120" s="2" t="s">
        <v>738</v>
      </c>
      <c r="D120" s="33">
        <v>915.05354869999996</v>
      </c>
      <c r="E120" s="33">
        <v>851.8723117000003</v>
      </c>
      <c r="F120" s="33">
        <v>870.66020139999955</v>
      </c>
      <c r="G120" s="33">
        <v>682.47657079999976</v>
      </c>
      <c r="H120" s="33">
        <v>625.81852360000039</v>
      </c>
      <c r="I120" s="33">
        <v>708.31839019999961</v>
      </c>
      <c r="J120" s="33">
        <v>687.50744980000059</v>
      </c>
      <c r="K120" s="33">
        <v>718.47223529999997</v>
      </c>
      <c r="L120" s="33">
        <v>666.76766500000031</v>
      </c>
      <c r="M120" s="33">
        <v>907.40113220000046</v>
      </c>
      <c r="N120" s="33">
        <v>882.06564369999876</v>
      </c>
      <c r="O120" s="33">
        <v>913.82556670000008</v>
      </c>
      <c r="P120" s="101">
        <f t="shared" si="1"/>
        <v>9430.2392390999976</v>
      </c>
    </row>
    <row r="121" spans="2:16" x14ac:dyDescent="0.2">
      <c r="B121" s="2" t="s">
        <v>160</v>
      </c>
      <c r="C121" s="2" t="s">
        <v>738</v>
      </c>
      <c r="D121" s="33">
        <v>0</v>
      </c>
      <c r="E121" s="33">
        <v>0</v>
      </c>
      <c r="F121" s="33">
        <v>0</v>
      </c>
      <c r="G121" s="33">
        <v>0</v>
      </c>
      <c r="H121" s="33">
        <v>0</v>
      </c>
      <c r="I121" s="33">
        <v>0</v>
      </c>
      <c r="J121" s="33">
        <v>0</v>
      </c>
      <c r="K121" s="33">
        <v>0</v>
      </c>
      <c r="L121" s="33">
        <v>0</v>
      </c>
      <c r="M121" s="33">
        <v>0</v>
      </c>
      <c r="N121" s="33">
        <v>0</v>
      </c>
      <c r="O121" s="33">
        <v>0</v>
      </c>
      <c r="P121" s="101">
        <f t="shared" si="1"/>
        <v>0</v>
      </c>
    </row>
    <row r="122" spans="2:16" x14ac:dyDescent="0.2">
      <c r="B122" s="2" t="s">
        <v>161</v>
      </c>
      <c r="C122" s="2" t="s">
        <v>738</v>
      </c>
      <c r="D122" s="33">
        <v>0</v>
      </c>
      <c r="E122" s="33">
        <v>0</v>
      </c>
      <c r="F122" s="33">
        <v>0</v>
      </c>
      <c r="G122" s="33">
        <v>0</v>
      </c>
      <c r="H122" s="33">
        <v>0</v>
      </c>
      <c r="I122" s="33">
        <v>0</v>
      </c>
      <c r="J122" s="33">
        <v>0</v>
      </c>
      <c r="K122" s="33">
        <v>0</v>
      </c>
      <c r="L122" s="33">
        <v>0</v>
      </c>
      <c r="M122" s="33">
        <v>0</v>
      </c>
      <c r="N122" s="33">
        <v>0</v>
      </c>
      <c r="O122" s="33">
        <v>0</v>
      </c>
      <c r="P122" s="101">
        <f t="shared" si="1"/>
        <v>0</v>
      </c>
    </row>
    <row r="123" spans="2:16" x14ac:dyDescent="0.2">
      <c r="B123" s="2" t="s">
        <v>162</v>
      </c>
      <c r="C123" s="2" t="s">
        <v>738</v>
      </c>
      <c r="D123" s="33">
        <v>0</v>
      </c>
      <c r="E123" s="33">
        <v>0</v>
      </c>
      <c r="F123" s="33">
        <v>0</v>
      </c>
      <c r="G123" s="33">
        <v>0</v>
      </c>
      <c r="H123" s="33">
        <v>0</v>
      </c>
      <c r="I123" s="33">
        <v>0</v>
      </c>
      <c r="J123" s="33">
        <v>0</v>
      </c>
      <c r="K123" s="33">
        <v>0</v>
      </c>
      <c r="L123" s="33">
        <v>0</v>
      </c>
      <c r="M123" s="33">
        <v>0</v>
      </c>
      <c r="N123" s="33">
        <v>0</v>
      </c>
      <c r="O123" s="33">
        <v>0</v>
      </c>
      <c r="P123" s="101">
        <f t="shared" si="1"/>
        <v>0</v>
      </c>
    </row>
    <row r="124" spans="2:16" x14ac:dyDescent="0.2">
      <c r="B124" s="2" t="s">
        <v>561</v>
      </c>
      <c r="C124" s="2" t="s">
        <v>738</v>
      </c>
      <c r="D124" s="33">
        <v>228.46784709000028</v>
      </c>
      <c r="E124" s="33">
        <v>137.11970041000015</v>
      </c>
      <c r="F124" s="33">
        <v>159.42697749999996</v>
      </c>
      <c r="G124" s="33">
        <v>130.64556945999996</v>
      </c>
      <c r="H124" s="33">
        <v>121.74078300999993</v>
      </c>
      <c r="I124" s="33">
        <v>112.93717162000007</v>
      </c>
      <c r="J124" s="33">
        <v>149.36575758999984</v>
      </c>
      <c r="K124" s="33">
        <v>104.55855045999999</v>
      </c>
      <c r="L124" s="33">
        <v>172.43689043000009</v>
      </c>
      <c r="M124" s="33">
        <v>113.87341755999991</v>
      </c>
      <c r="N124" s="33">
        <v>124.33696232999998</v>
      </c>
      <c r="O124" s="33">
        <v>154.43519735000029</v>
      </c>
      <c r="P124" s="101">
        <f t="shared" si="1"/>
        <v>1709.3448248100008</v>
      </c>
    </row>
    <row r="125" spans="2:16" x14ac:dyDescent="0.2">
      <c r="B125" s="2" t="s">
        <v>560</v>
      </c>
      <c r="C125" s="2" t="s">
        <v>738</v>
      </c>
      <c r="D125" s="33">
        <v>0</v>
      </c>
      <c r="E125" s="33">
        <v>0</v>
      </c>
      <c r="F125" s="33">
        <v>0</v>
      </c>
      <c r="G125" s="33">
        <v>0</v>
      </c>
      <c r="H125" s="33">
        <v>0</v>
      </c>
      <c r="I125" s="33">
        <v>0</v>
      </c>
      <c r="J125" s="33">
        <v>0</v>
      </c>
      <c r="K125" s="33">
        <v>0</v>
      </c>
      <c r="L125" s="33">
        <v>0</v>
      </c>
      <c r="M125" s="33">
        <v>0</v>
      </c>
      <c r="N125" s="33">
        <v>0</v>
      </c>
      <c r="O125" s="33">
        <v>0</v>
      </c>
      <c r="P125" s="101">
        <f t="shared" si="1"/>
        <v>0</v>
      </c>
    </row>
    <row r="126" spans="2:16" x14ac:dyDescent="0.2">
      <c r="B126" s="2" t="s">
        <v>569</v>
      </c>
      <c r="C126" s="2" t="s">
        <v>738</v>
      </c>
      <c r="D126" s="33">
        <v>57.283887200000009</v>
      </c>
      <c r="E126" s="33">
        <v>103.41984370000006</v>
      </c>
      <c r="F126" s="33">
        <v>118.43759939999994</v>
      </c>
      <c r="G126" s="33">
        <v>118.70456280000002</v>
      </c>
      <c r="H126" s="33">
        <v>119.26237320000001</v>
      </c>
      <c r="I126" s="33">
        <v>120.62734369999993</v>
      </c>
      <c r="J126" s="33">
        <v>114.59364309999984</v>
      </c>
      <c r="K126" s="33">
        <v>120.70137179999993</v>
      </c>
      <c r="L126" s="33">
        <v>90.717720400000061</v>
      </c>
      <c r="M126" s="33">
        <v>114.97460860000004</v>
      </c>
      <c r="N126" s="33">
        <v>100.31759650000008</v>
      </c>
      <c r="O126" s="33">
        <v>272.6327169000001</v>
      </c>
      <c r="P126" s="101">
        <f t="shared" si="1"/>
        <v>1451.6732672999999</v>
      </c>
    </row>
    <row r="127" spans="2:16" x14ac:dyDescent="0.2">
      <c r="B127" s="2" t="s">
        <v>571</v>
      </c>
      <c r="C127" s="2" t="s">
        <v>738</v>
      </c>
      <c r="D127" s="33">
        <v>244.7306206999996</v>
      </c>
      <c r="E127" s="33">
        <v>147.44022550000003</v>
      </c>
      <c r="F127" s="33">
        <v>172.15215420000015</v>
      </c>
      <c r="G127" s="33">
        <v>113.75541999999996</v>
      </c>
      <c r="H127" s="33">
        <v>120.38819349999997</v>
      </c>
      <c r="I127" s="33">
        <v>120.31535490000002</v>
      </c>
      <c r="J127" s="33">
        <v>139.68851819999995</v>
      </c>
      <c r="K127" s="33">
        <v>107.94197130000008</v>
      </c>
      <c r="L127" s="33">
        <v>186.52215900000022</v>
      </c>
      <c r="M127" s="33">
        <v>120.63394779999987</v>
      </c>
      <c r="N127" s="33">
        <v>132.75703540000003</v>
      </c>
      <c r="O127" s="33">
        <v>168.03812989999997</v>
      </c>
      <c r="P127" s="101">
        <f t="shared" si="1"/>
        <v>1774.3637303999999</v>
      </c>
    </row>
    <row r="128" spans="2:16" x14ac:dyDescent="0.2">
      <c r="B128" s="2" t="s">
        <v>572</v>
      </c>
      <c r="C128" s="2" t="s">
        <v>738</v>
      </c>
      <c r="D128" s="33">
        <v>0</v>
      </c>
      <c r="E128" s="33">
        <v>0</v>
      </c>
      <c r="F128" s="33">
        <v>0</v>
      </c>
      <c r="G128" s="33">
        <v>0</v>
      </c>
      <c r="H128" s="33">
        <v>0</v>
      </c>
      <c r="I128" s="33">
        <v>0</v>
      </c>
      <c r="J128" s="33">
        <v>0</v>
      </c>
      <c r="K128" s="33">
        <v>0</v>
      </c>
      <c r="L128" s="33">
        <v>0</v>
      </c>
      <c r="M128" s="33">
        <v>0</v>
      </c>
      <c r="N128" s="33">
        <v>0</v>
      </c>
      <c r="O128" s="33">
        <v>0</v>
      </c>
      <c r="P128" s="101">
        <f t="shared" si="1"/>
        <v>0</v>
      </c>
    </row>
    <row r="129" spans="2:16" x14ac:dyDescent="0.2">
      <c r="B129" s="2" t="s">
        <v>570</v>
      </c>
      <c r="C129" s="2" t="s">
        <v>738</v>
      </c>
      <c r="D129" s="33">
        <v>0</v>
      </c>
      <c r="E129" s="33">
        <v>0</v>
      </c>
      <c r="F129" s="33">
        <v>0</v>
      </c>
      <c r="G129" s="33">
        <v>0</v>
      </c>
      <c r="H129" s="33">
        <v>0</v>
      </c>
      <c r="I129" s="33">
        <v>0</v>
      </c>
      <c r="J129" s="33">
        <v>0</v>
      </c>
      <c r="K129" s="33">
        <v>0</v>
      </c>
      <c r="L129" s="33">
        <v>0</v>
      </c>
      <c r="M129" s="33">
        <v>0</v>
      </c>
      <c r="N129" s="33">
        <v>0</v>
      </c>
      <c r="O129" s="33">
        <v>0</v>
      </c>
      <c r="P129" s="101">
        <f t="shared" si="1"/>
        <v>0</v>
      </c>
    </row>
    <row r="130" spans="2:16" x14ac:dyDescent="0.2">
      <c r="B130" s="2" t="s">
        <v>573</v>
      </c>
      <c r="C130" s="2" t="s">
        <v>738</v>
      </c>
      <c r="D130" s="33">
        <v>0</v>
      </c>
      <c r="E130" s="33">
        <v>0</v>
      </c>
      <c r="F130" s="33">
        <v>0</v>
      </c>
      <c r="G130" s="33">
        <v>0</v>
      </c>
      <c r="H130" s="33">
        <v>0</v>
      </c>
      <c r="I130" s="33">
        <v>0</v>
      </c>
      <c r="J130" s="33">
        <v>0</v>
      </c>
      <c r="K130" s="33">
        <v>0</v>
      </c>
      <c r="L130" s="33">
        <v>0</v>
      </c>
      <c r="M130" s="33">
        <v>0</v>
      </c>
      <c r="N130" s="33">
        <v>0</v>
      </c>
      <c r="O130" s="33">
        <v>0</v>
      </c>
      <c r="P130" s="101">
        <f t="shared" si="1"/>
        <v>0</v>
      </c>
    </row>
    <row r="131" spans="2:16" x14ac:dyDescent="0.2">
      <c r="B131" s="2" t="s">
        <v>601</v>
      </c>
      <c r="C131" s="2" t="s">
        <v>738</v>
      </c>
      <c r="D131" s="33">
        <v>0</v>
      </c>
      <c r="E131" s="33">
        <v>21.99391170000003</v>
      </c>
      <c r="F131" s="33">
        <v>24.056097000000012</v>
      </c>
      <c r="G131" s="33">
        <v>23.983076300000004</v>
      </c>
      <c r="H131" s="33">
        <v>0</v>
      </c>
      <c r="I131" s="33">
        <v>23.482573699999985</v>
      </c>
      <c r="J131" s="33">
        <v>23.439961700000005</v>
      </c>
      <c r="K131" s="33">
        <v>23.203002999999988</v>
      </c>
      <c r="L131" s="33">
        <v>22.754279100000023</v>
      </c>
      <c r="M131" s="33">
        <v>0</v>
      </c>
      <c r="N131" s="33">
        <v>22.563391999999975</v>
      </c>
      <c r="O131" s="33">
        <v>23.041474500000021</v>
      </c>
      <c r="P131" s="101">
        <f t="shared" si="1"/>
        <v>208.51776900000004</v>
      </c>
    </row>
    <row r="132" spans="2:16" x14ac:dyDescent="0.2">
      <c r="B132" s="2" t="s">
        <v>574</v>
      </c>
      <c r="C132" s="2" t="s">
        <v>738</v>
      </c>
      <c r="D132" s="33">
        <v>370.23534000000046</v>
      </c>
      <c r="E132" s="33">
        <v>324.53578799999968</v>
      </c>
      <c r="F132" s="33">
        <v>351.14279100000022</v>
      </c>
      <c r="G132" s="33">
        <v>446.47429280000023</v>
      </c>
      <c r="H132" s="33">
        <v>458.95248270000013</v>
      </c>
      <c r="I132" s="33">
        <v>435.06281440000015</v>
      </c>
      <c r="J132" s="33">
        <v>476.07749480000007</v>
      </c>
      <c r="K132" s="33">
        <v>538.65823660000001</v>
      </c>
      <c r="L132" s="33">
        <v>646.0893587999999</v>
      </c>
      <c r="M132" s="33">
        <v>760.29182149999997</v>
      </c>
      <c r="N132" s="33">
        <v>764.88061700000003</v>
      </c>
      <c r="O132" s="33">
        <v>855.90833619999989</v>
      </c>
      <c r="P132" s="101">
        <f t="shared" si="1"/>
        <v>6428.3093738000007</v>
      </c>
    </row>
    <row r="133" spans="2:16" x14ac:dyDescent="0.2">
      <c r="B133" s="2" t="s">
        <v>602</v>
      </c>
      <c r="C133" s="2" t="s">
        <v>738</v>
      </c>
      <c r="D133" s="33">
        <v>4208.8297377097688</v>
      </c>
      <c r="E133" s="33">
        <v>4274.0559996797701</v>
      </c>
      <c r="F133" s="33">
        <v>4432.9418013800987</v>
      </c>
      <c r="G133" s="33">
        <v>4606.7784914453068</v>
      </c>
      <c r="H133" s="33">
        <v>4820.346387928199</v>
      </c>
      <c r="I133" s="33">
        <v>4489.1444158818294</v>
      </c>
      <c r="J133" s="33">
        <v>4989.6820501071616</v>
      </c>
      <c r="K133" s="33">
        <v>5028.5945139919013</v>
      </c>
      <c r="L133" s="33">
        <v>4771.5730222227567</v>
      </c>
      <c r="M133" s="33">
        <v>5114.6940185073436</v>
      </c>
      <c r="N133" s="33">
        <v>5346.9354566975371</v>
      </c>
      <c r="O133" s="33">
        <v>5687.1295727880952</v>
      </c>
      <c r="P133" s="101">
        <f t="shared" si="1"/>
        <v>57770.705468339773</v>
      </c>
    </row>
    <row r="134" spans="2:16" x14ac:dyDescent="0.2">
      <c r="B134" s="2" t="s">
        <v>603</v>
      </c>
      <c r="C134" s="2" t="s">
        <v>738</v>
      </c>
      <c r="D134" s="33">
        <v>0</v>
      </c>
      <c r="E134" s="33">
        <v>0</v>
      </c>
      <c r="F134" s="33">
        <v>0</v>
      </c>
      <c r="G134" s="33">
        <v>0</v>
      </c>
      <c r="H134" s="33">
        <v>0</v>
      </c>
      <c r="I134" s="33">
        <v>0</v>
      </c>
      <c r="J134" s="33">
        <v>0</v>
      </c>
      <c r="K134" s="33">
        <v>0</v>
      </c>
      <c r="L134" s="33">
        <v>0</v>
      </c>
      <c r="M134" s="33">
        <v>0</v>
      </c>
      <c r="N134" s="33">
        <v>0</v>
      </c>
      <c r="O134" s="33">
        <v>0</v>
      </c>
      <c r="P134" s="101">
        <f t="shared" si="1"/>
        <v>0</v>
      </c>
    </row>
    <row r="135" spans="2:16" x14ac:dyDescent="0.2">
      <c r="B135" s="2" t="s">
        <v>604</v>
      </c>
      <c r="C135" s="2" t="s">
        <v>738</v>
      </c>
      <c r="D135" s="33">
        <v>0</v>
      </c>
      <c r="E135" s="33">
        <v>0</v>
      </c>
      <c r="F135" s="33">
        <v>0</v>
      </c>
      <c r="G135" s="33">
        <v>0</v>
      </c>
      <c r="H135" s="33">
        <v>0</v>
      </c>
      <c r="I135" s="33">
        <v>0</v>
      </c>
      <c r="J135" s="33">
        <v>0</v>
      </c>
      <c r="K135" s="33">
        <v>0</v>
      </c>
      <c r="L135" s="33">
        <v>0</v>
      </c>
      <c r="M135" s="33">
        <v>0</v>
      </c>
      <c r="N135" s="33">
        <v>0</v>
      </c>
      <c r="O135" s="33">
        <v>0</v>
      </c>
      <c r="P135" s="101">
        <f t="shared" si="1"/>
        <v>0</v>
      </c>
    </row>
    <row r="136" spans="2:16" x14ac:dyDescent="0.2">
      <c r="B136" s="2" t="s">
        <v>605</v>
      </c>
      <c r="C136" s="2" t="s">
        <v>738</v>
      </c>
      <c r="D136" s="33">
        <v>0</v>
      </c>
      <c r="E136" s="33">
        <v>0</v>
      </c>
      <c r="F136" s="33">
        <v>0</v>
      </c>
      <c r="G136" s="33">
        <v>0</v>
      </c>
      <c r="H136" s="33">
        <v>0</v>
      </c>
      <c r="I136" s="33">
        <v>0</v>
      </c>
      <c r="J136" s="33">
        <v>0</v>
      </c>
      <c r="K136" s="33">
        <v>0</v>
      </c>
      <c r="L136" s="33">
        <v>0</v>
      </c>
      <c r="M136" s="33">
        <v>0</v>
      </c>
      <c r="N136" s="33">
        <v>0</v>
      </c>
      <c r="O136" s="33">
        <v>0</v>
      </c>
      <c r="P136" s="101">
        <f t="shared" si="1"/>
        <v>0</v>
      </c>
    </row>
    <row r="137" spans="2:16" x14ac:dyDescent="0.2">
      <c r="B137" s="2" t="s">
        <v>606</v>
      </c>
      <c r="C137" s="2" t="s">
        <v>738</v>
      </c>
      <c r="D137" s="33">
        <v>0</v>
      </c>
      <c r="E137" s="33">
        <v>0</v>
      </c>
      <c r="F137" s="33">
        <v>0</v>
      </c>
      <c r="G137" s="33">
        <v>0</v>
      </c>
      <c r="H137" s="33">
        <v>0</v>
      </c>
      <c r="I137" s="33">
        <v>0</v>
      </c>
      <c r="J137" s="33">
        <v>0</v>
      </c>
      <c r="K137" s="33">
        <v>0</v>
      </c>
      <c r="L137" s="33">
        <v>0</v>
      </c>
      <c r="M137" s="33">
        <v>0</v>
      </c>
      <c r="N137" s="33">
        <v>0</v>
      </c>
      <c r="O137" s="33">
        <v>0</v>
      </c>
      <c r="P137" s="101">
        <f t="shared" ref="P137:P200" si="2">SUM(D137:O137)</f>
        <v>0</v>
      </c>
    </row>
    <row r="138" spans="2:16" x14ac:dyDescent="0.2">
      <c r="B138" s="2" t="s">
        <v>607</v>
      </c>
      <c r="C138" s="2" t="s">
        <v>738</v>
      </c>
      <c r="D138" s="33">
        <v>95.386050000000125</v>
      </c>
      <c r="E138" s="33">
        <v>87.423360000000059</v>
      </c>
      <c r="F138" s="33">
        <v>83.970600000000033</v>
      </c>
      <c r="G138" s="33">
        <v>70.193550000000002</v>
      </c>
      <c r="H138" s="33">
        <v>72.765029999999996</v>
      </c>
      <c r="I138" s="33">
        <v>79.004520000000042</v>
      </c>
      <c r="J138" s="33">
        <v>80.613060000000146</v>
      </c>
      <c r="K138" s="33">
        <v>79.210560000000129</v>
      </c>
      <c r="L138" s="33">
        <v>67.535550000000086</v>
      </c>
      <c r="M138" s="33">
        <v>72.375060000000062</v>
      </c>
      <c r="N138" s="33">
        <v>80.185739999999939</v>
      </c>
      <c r="O138" s="33">
        <v>90.133080000000035</v>
      </c>
      <c r="P138" s="101">
        <f t="shared" si="2"/>
        <v>958.79616000000067</v>
      </c>
    </row>
    <row r="139" spans="2:16" x14ac:dyDescent="0.2">
      <c r="B139" s="2" t="s">
        <v>608</v>
      </c>
      <c r="C139" s="2" t="s">
        <v>738</v>
      </c>
      <c r="D139" s="33">
        <v>1139.6227001377113</v>
      </c>
      <c r="E139" s="33">
        <v>1173.8017167231512</v>
      </c>
      <c r="F139" s="33">
        <v>1112.1945047521481</v>
      </c>
      <c r="G139" s="33">
        <v>849.49854866730436</v>
      </c>
      <c r="H139" s="33">
        <v>450.11293704465203</v>
      </c>
      <c r="I139" s="33">
        <v>427.15807013318954</v>
      </c>
      <c r="J139" s="33">
        <v>409.13730099887255</v>
      </c>
      <c r="K139" s="33">
        <v>388.26703533249974</v>
      </c>
      <c r="L139" s="33">
        <v>345.13521814457664</v>
      </c>
      <c r="M139" s="33">
        <v>395.68862627767896</v>
      </c>
      <c r="N139" s="33">
        <v>462.50281117395258</v>
      </c>
      <c r="O139" s="33">
        <v>472.21030233392713</v>
      </c>
      <c r="P139" s="101">
        <f t="shared" si="2"/>
        <v>7625.3297717196638</v>
      </c>
    </row>
    <row r="140" spans="2:16" x14ac:dyDescent="0.2">
      <c r="B140" s="2" t="s">
        <v>609</v>
      </c>
      <c r="C140" s="2" t="s">
        <v>738</v>
      </c>
      <c r="D140" s="33">
        <v>1178.586240551118</v>
      </c>
      <c r="E140" s="33">
        <v>1069.6112163717864</v>
      </c>
      <c r="F140" s="33">
        <v>1116.732836415659</v>
      </c>
      <c r="G140" s="33">
        <v>992.60596890980185</v>
      </c>
      <c r="H140" s="33">
        <v>1035.7973657758778</v>
      </c>
      <c r="I140" s="33">
        <v>1084.8627542410031</v>
      </c>
      <c r="J140" s="33">
        <v>1074.9264211014479</v>
      </c>
      <c r="K140" s="33">
        <v>1050.5391859443416</v>
      </c>
      <c r="L140" s="33">
        <v>913.55918630802739</v>
      </c>
      <c r="M140" s="33">
        <v>972.37633941237095</v>
      </c>
      <c r="N140" s="33">
        <v>972.74935862229847</v>
      </c>
      <c r="O140" s="33">
        <v>1048.0684375211445</v>
      </c>
      <c r="P140" s="101">
        <f t="shared" si="2"/>
        <v>12510.415311174878</v>
      </c>
    </row>
    <row r="141" spans="2:16" x14ac:dyDescent="0.2">
      <c r="B141" s="2" t="s">
        <v>610</v>
      </c>
      <c r="C141" s="2" t="s">
        <v>738</v>
      </c>
      <c r="D141" s="33">
        <v>124.08782885148226</v>
      </c>
      <c r="E141" s="33">
        <v>112.6140050902802</v>
      </c>
      <c r="F141" s="33">
        <v>117.57363071719858</v>
      </c>
      <c r="G141" s="33">
        <v>104.50346640214225</v>
      </c>
      <c r="H141" s="33">
        <v>109.04924984599454</v>
      </c>
      <c r="I141" s="33">
        <v>114.21196194153832</v>
      </c>
      <c r="J141" s="33">
        <v>113.13906319549386</v>
      </c>
      <c r="K141" s="33">
        <v>110.57261213355365</v>
      </c>
      <c r="L141" s="33">
        <v>96.149027355564584</v>
      </c>
      <c r="M141" s="33">
        <v>102.40129212755521</v>
      </c>
      <c r="N141" s="33">
        <v>102.45675518791978</v>
      </c>
      <c r="O141" s="33">
        <v>110.32739680696217</v>
      </c>
      <c r="P141" s="101">
        <f t="shared" si="2"/>
        <v>1317.0862896556855</v>
      </c>
    </row>
    <row r="142" spans="2:16" x14ac:dyDescent="0.2">
      <c r="B142" s="2" t="s">
        <v>611</v>
      </c>
      <c r="C142" s="2" t="s">
        <v>738</v>
      </c>
      <c r="D142" s="33">
        <v>248.14238992951297</v>
      </c>
      <c r="E142" s="33">
        <v>225.19842739161132</v>
      </c>
      <c r="F142" s="33">
        <v>235.11975629742545</v>
      </c>
      <c r="G142" s="33">
        <v>208.98496824225592</v>
      </c>
      <c r="H142" s="33">
        <v>218.07833467996676</v>
      </c>
      <c r="I142" s="33">
        <v>228.41111850334013</v>
      </c>
      <c r="J142" s="33">
        <v>226.26650335820551</v>
      </c>
      <c r="K142" s="33">
        <v>221.13086980302558</v>
      </c>
      <c r="L142" s="33">
        <v>192.3784142815812</v>
      </c>
      <c r="M142" s="33">
        <v>204.68024176904848</v>
      </c>
      <c r="N142" s="33">
        <v>204.79047348241673</v>
      </c>
      <c r="O142" s="33">
        <v>220.62199593973577</v>
      </c>
      <c r="P142" s="101">
        <f t="shared" si="2"/>
        <v>2633.8034936781255</v>
      </c>
    </row>
    <row r="143" spans="2:16" x14ac:dyDescent="0.2">
      <c r="B143" s="2" t="s">
        <v>566</v>
      </c>
      <c r="C143" s="2" t="s">
        <v>738</v>
      </c>
      <c r="D143" s="33">
        <v>451.97834815945293</v>
      </c>
      <c r="E143" s="33">
        <v>413.4196525562088</v>
      </c>
      <c r="F143" s="33">
        <v>432.12043829607387</v>
      </c>
      <c r="G143" s="33">
        <v>378.12645438962028</v>
      </c>
      <c r="H143" s="33">
        <v>398.29464785406111</v>
      </c>
      <c r="I143" s="33">
        <v>414.1683002679319</v>
      </c>
      <c r="J143" s="33">
        <v>415.35824760465795</v>
      </c>
      <c r="K143" s="33">
        <v>402.77043014409492</v>
      </c>
      <c r="L143" s="33">
        <v>358.78769041510418</v>
      </c>
      <c r="M143" s="33">
        <v>371.3474277410665</v>
      </c>
      <c r="N143" s="33">
        <v>367.45002227433434</v>
      </c>
      <c r="O143" s="33">
        <v>297.20350883111496</v>
      </c>
      <c r="P143" s="101">
        <f t="shared" si="2"/>
        <v>4701.0251685337216</v>
      </c>
    </row>
    <row r="144" spans="2:16" x14ac:dyDescent="0.2">
      <c r="B144" s="2" t="s">
        <v>612</v>
      </c>
      <c r="C144" s="2" t="s">
        <v>738</v>
      </c>
      <c r="D144" s="33">
        <v>0</v>
      </c>
      <c r="E144" s="33">
        <v>0</v>
      </c>
      <c r="F144" s="33">
        <v>0</v>
      </c>
      <c r="G144" s="33">
        <v>0</v>
      </c>
      <c r="H144" s="33">
        <v>0</v>
      </c>
      <c r="I144" s="33">
        <v>0</v>
      </c>
      <c r="J144" s="33">
        <v>0</v>
      </c>
      <c r="K144" s="33">
        <v>0</v>
      </c>
      <c r="L144" s="33">
        <v>0</v>
      </c>
      <c r="M144" s="33">
        <v>0</v>
      </c>
      <c r="N144" s="33">
        <v>0</v>
      </c>
      <c r="O144" s="33">
        <v>0</v>
      </c>
      <c r="P144" s="101">
        <f t="shared" si="2"/>
        <v>0</v>
      </c>
    </row>
    <row r="145" spans="2:16" x14ac:dyDescent="0.2">
      <c r="B145" s="2" t="s">
        <v>613</v>
      </c>
      <c r="C145" s="2" t="s">
        <v>738</v>
      </c>
      <c r="D145" s="33">
        <v>0</v>
      </c>
      <c r="E145" s="33">
        <v>0</v>
      </c>
      <c r="F145" s="33">
        <v>0</v>
      </c>
      <c r="G145" s="33">
        <v>0</v>
      </c>
      <c r="H145" s="33">
        <v>0</v>
      </c>
      <c r="I145" s="33">
        <v>0</v>
      </c>
      <c r="J145" s="33">
        <v>0</v>
      </c>
      <c r="K145" s="33">
        <v>0</v>
      </c>
      <c r="L145" s="33">
        <v>0</v>
      </c>
      <c r="M145" s="33">
        <v>0</v>
      </c>
      <c r="N145" s="33">
        <v>0</v>
      </c>
      <c r="O145" s="33">
        <v>0</v>
      </c>
      <c r="P145" s="101">
        <f t="shared" si="2"/>
        <v>0</v>
      </c>
    </row>
    <row r="146" spans="2:16" x14ac:dyDescent="0.2">
      <c r="B146" s="2" t="s">
        <v>614</v>
      </c>
      <c r="C146" s="2" t="s">
        <v>738</v>
      </c>
      <c r="D146" s="33">
        <v>266.41449189999992</v>
      </c>
      <c r="E146" s="33">
        <v>260.27642090000012</v>
      </c>
      <c r="F146" s="33">
        <v>298.07960310000004</v>
      </c>
      <c r="G146" s="33">
        <v>312.08627100000035</v>
      </c>
      <c r="H146" s="33">
        <v>177.44560000000001</v>
      </c>
      <c r="I146" s="33">
        <v>293.91678590000009</v>
      </c>
      <c r="J146" s="33">
        <v>309.29305810000051</v>
      </c>
      <c r="K146" s="33">
        <v>297.40121470000025</v>
      </c>
      <c r="L146" s="33">
        <v>290.95193399999994</v>
      </c>
      <c r="M146" s="33">
        <v>166.4077187000002</v>
      </c>
      <c r="N146" s="33">
        <v>208.66472700000006</v>
      </c>
      <c r="O146" s="33">
        <v>198.51120840000004</v>
      </c>
      <c r="P146" s="101">
        <f t="shared" si="2"/>
        <v>3079.4490337000011</v>
      </c>
    </row>
    <row r="147" spans="2:16" x14ac:dyDescent="0.2">
      <c r="B147" s="2" t="s">
        <v>615</v>
      </c>
      <c r="C147" s="2" t="s">
        <v>738</v>
      </c>
      <c r="D147" s="33">
        <v>0</v>
      </c>
      <c r="E147" s="33">
        <v>0</v>
      </c>
      <c r="F147" s="33">
        <v>0</v>
      </c>
      <c r="G147" s="33">
        <v>0</v>
      </c>
      <c r="H147" s="33">
        <v>0</v>
      </c>
      <c r="I147" s="33">
        <v>0</v>
      </c>
      <c r="J147" s="33">
        <v>0</v>
      </c>
      <c r="K147" s="33">
        <v>0</v>
      </c>
      <c r="L147" s="33">
        <v>0</v>
      </c>
      <c r="M147" s="33">
        <v>0</v>
      </c>
      <c r="N147" s="33">
        <v>0</v>
      </c>
      <c r="O147" s="33">
        <v>0</v>
      </c>
      <c r="P147" s="101">
        <f t="shared" si="2"/>
        <v>0</v>
      </c>
    </row>
    <row r="148" spans="2:16" x14ac:dyDescent="0.2">
      <c r="B148" s="2" t="s">
        <v>616</v>
      </c>
      <c r="C148" s="2" t="s">
        <v>738</v>
      </c>
      <c r="D148" s="33">
        <v>1666.6667107999849</v>
      </c>
      <c r="E148" s="33">
        <v>1666.6667830000094</v>
      </c>
      <c r="F148" s="33">
        <v>1666.6673119999862</v>
      </c>
      <c r="G148" s="33">
        <v>1666.6666687999877</v>
      </c>
      <c r="H148" s="33">
        <v>1664.7654371000006</v>
      </c>
      <c r="I148" s="33">
        <v>1666.6670292000099</v>
      </c>
      <c r="J148" s="33">
        <v>1666.6666908999935</v>
      </c>
      <c r="K148" s="33">
        <v>1666.6666109000275</v>
      </c>
      <c r="L148" s="33">
        <v>1666.6667149999921</v>
      </c>
      <c r="M148" s="33">
        <v>1667.002440599993</v>
      </c>
      <c r="N148" s="33">
        <v>1667.0134316000012</v>
      </c>
      <c r="O148" s="33">
        <v>1666.7874369000192</v>
      </c>
      <c r="P148" s="101">
        <f t="shared" si="2"/>
        <v>19998.903266800004</v>
      </c>
    </row>
    <row r="149" spans="2:16" x14ac:dyDescent="0.2">
      <c r="B149" s="2" t="s">
        <v>617</v>
      </c>
      <c r="C149" s="2" t="s">
        <v>738</v>
      </c>
      <c r="D149" s="33">
        <v>0</v>
      </c>
      <c r="E149" s="33">
        <v>0</v>
      </c>
      <c r="F149" s="33">
        <v>0</v>
      </c>
      <c r="G149" s="33">
        <v>0</v>
      </c>
      <c r="H149" s="33">
        <v>0</v>
      </c>
      <c r="I149" s="33">
        <v>0</v>
      </c>
      <c r="J149" s="33">
        <v>0</v>
      </c>
      <c r="K149" s="33">
        <v>0</v>
      </c>
      <c r="L149" s="33">
        <v>0</v>
      </c>
      <c r="M149" s="33">
        <v>0</v>
      </c>
      <c r="N149" s="33">
        <v>0</v>
      </c>
      <c r="O149" s="33">
        <v>0</v>
      </c>
      <c r="P149" s="101">
        <f t="shared" si="2"/>
        <v>0</v>
      </c>
    </row>
    <row r="150" spans="2:16" x14ac:dyDescent="0.2">
      <c r="B150" s="2" t="s">
        <v>618</v>
      </c>
      <c r="C150" s="2" t="s">
        <v>738</v>
      </c>
      <c r="D150" s="33">
        <v>0</v>
      </c>
      <c r="E150" s="33">
        <v>0</v>
      </c>
      <c r="F150" s="33">
        <v>0</v>
      </c>
      <c r="G150" s="33">
        <v>0</v>
      </c>
      <c r="H150" s="33">
        <v>0</v>
      </c>
      <c r="I150" s="33">
        <v>0</v>
      </c>
      <c r="J150" s="33">
        <v>0</v>
      </c>
      <c r="K150" s="33">
        <v>0</v>
      </c>
      <c r="L150" s="33">
        <v>0</v>
      </c>
      <c r="M150" s="33">
        <v>0</v>
      </c>
      <c r="N150" s="33">
        <v>0</v>
      </c>
      <c r="O150" s="33">
        <v>0</v>
      </c>
      <c r="P150" s="101">
        <f t="shared" si="2"/>
        <v>0</v>
      </c>
    </row>
    <row r="151" spans="2:16" x14ac:dyDescent="0.2">
      <c r="B151" s="2" t="s">
        <v>221</v>
      </c>
      <c r="C151" s="2" t="s">
        <v>738</v>
      </c>
      <c r="D151" s="33">
        <v>1057.0202499865823</v>
      </c>
      <c r="E151" s="33">
        <v>1118.5714734242758</v>
      </c>
      <c r="F151" s="33">
        <v>1176.8708079691596</v>
      </c>
      <c r="G151" s="33">
        <v>1432.0976340262459</v>
      </c>
      <c r="H151" s="33">
        <v>1689.6582833333121</v>
      </c>
      <c r="I151" s="33">
        <v>1727.4218392020471</v>
      </c>
      <c r="J151" s="33">
        <v>1733.9056784372306</v>
      </c>
      <c r="K151" s="33">
        <v>1856.6412779977964</v>
      </c>
      <c r="L151" s="33">
        <v>1652.1651741801759</v>
      </c>
      <c r="M151" s="33">
        <v>1944.2962198883074</v>
      </c>
      <c r="N151" s="33">
        <v>1995.5393684870648</v>
      </c>
      <c r="O151" s="33">
        <v>1534.6268560633007</v>
      </c>
      <c r="P151" s="101">
        <f t="shared" si="2"/>
        <v>18918.814862995496</v>
      </c>
    </row>
    <row r="152" spans="2:16" x14ac:dyDescent="0.2">
      <c r="B152" s="2" t="s">
        <v>619</v>
      </c>
      <c r="C152" s="2" t="s">
        <v>738</v>
      </c>
      <c r="D152" s="33">
        <v>2326.9401511733472</v>
      </c>
      <c r="E152" s="33">
        <v>1973.9767889464554</v>
      </c>
      <c r="F152" s="33">
        <v>2202.2812999565986</v>
      </c>
      <c r="G152" s="33">
        <v>2020.6212732793135</v>
      </c>
      <c r="H152" s="33">
        <v>2147.2006216253526</v>
      </c>
      <c r="I152" s="33">
        <v>2417.1930925741276</v>
      </c>
      <c r="J152" s="33">
        <v>2477.9260461730964</v>
      </c>
      <c r="K152" s="33">
        <v>2149.4131535737902</v>
      </c>
      <c r="L152" s="33">
        <v>1930.7842702573107</v>
      </c>
      <c r="M152" s="33">
        <v>2237.5386961766126</v>
      </c>
      <c r="N152" s="33">
        <v>1976.614737346014</v>
      </c>
      <c r="O152" s="33">
        <v>1368.6424210246341</v>
      </c>
      <c r="P152" s="101">
        <f t="shared" si="2"/>
        <v>25229.132552106654</v>
      </c>
    </row>
    <row r="153" spans="2:16" x14ac:dyDescent="0.2">
      <c r="B153" s="2" t="s">
        <v>620</v>
      </c>
      <c r="C153" s="2" t="s">
        <v>738</v>
      </c>
      <c r="D153" s="33">
        <v>0</v>
      </c>
      <c r="E153" s="33">
        <v>0</v>
      </c>
      <c r="F153" s="33">
        <v>0</v>
      </c>
      <c r="G153" s="33">
        <v>0</v>
      </c>
      <c r="H153" s="33">
        <v>0</v>
      </c>
      <c r="I153" s="33">
        <v>0</v>
      </c>
      <c r="J153" s="33">
        <v>0</v>
      </c>
      <c r="K153" s="33">
        <v>0</v>
      </c>
      <c r="L153" s="33">
        <v>0</v>
      </c>
      <c r="M153" s="33">
        <v>0</v>
      </c>
      <c r="N153" s="33">
        <v>0</v>
      </c>
      <c r="O153" s="33">
        <v>0</v>
      </c>
      <c r="P153" s="101">
        <f t="shared" si="2"/>
        <v>0</v>
      </c>
    </row>
    <row r="154" spans="2:16" x14ac:dyDescent="0.2">
      <c r="B154" s="2" t="s">
        <v>621</v>
      </c>
      <c r="C154" s="2" t="s">
        <v>738</v>
      </c>
      <c r="D154" s="33">
        <v>0</v>
      </c>
      <c r="E154" s="33">
        <v>0</v>
      </c>
      <c r="F154" s="33">
        <v>0</v>
      </c>
      <c r="G154" s="33">
        <v>8.5053533999998905</v>
      </c>
      <c r="H154" s="33">
        <v>8.9621476000000033</v>
      </c>
      <c r="I154" s="33">
        <v>10.037827500000001</v>
      </c>
      <c r="J154" s="33">
        <v>10.001302500000012</v>
      </c>
      <c r="K154" s="33">
        <v>9.9980325000000061</v>
      </c>
      <c r="L154" s="33">
        <v>8.4758700000000111</v>
      </c>
      <c r="M154" s="33">
        <v>8.0850450000000045</v>
      </c>
      <c r="N154" s="33">
        <v>7.1058374999999998</v>
      </c>
      <c r="O154" s="33">
        <v>6.6580575</v>
      </c>
      <c r="P154" s="101">
        <f t="shared" si="2"/>
        <v>77.829473499999935</v>
      </c>
    </row>
    <row r="155" spans="2:16" x14ac:dyDescent="0.2">
      <c r="B155" s="2" t="s">
        <v>622</v>
      </c>
      <c r="C155" s="2" t="s">
        <v>738</v>
      </c>
      <c r="D155" s="33">
        <v>0</v>
      </c>
      <c r="E155" s="33">
        <v>0</v>
      </c>
      <c r="F155" s="33">
        <v>0</v>
      </c>
      <c r="G155" s="33">
        <v>0</v>
      </c>
      <c r="H155" s="33">
        <v>0</v>
      </c>
      <c r="I155" s="33">
        <v>0</v>
      </c>
      <c r="J155" s="33">
        <v>0</v>
      </c>
      <c r="K155" s="33">
        <v>0</v>
      </c>
      <c r="L155" s="33">
        <v>0</v>
      </c>
      <c r="M155" s="33">
        <v>0</v>
      </c>
      <c r="N155" s="33">
        <v>0</v>
      </c>
      <c r="O155" s="33">
        <v>0</v>
      </c>
      <c r="P155" s="101">
        <f t="shared" si="2"/>
        <v>0</v>
      </c>
    </row>
    <row r="156" spans="2:16" x14ac:dyDescent="0.2">
      <c r="B156" s="2" t="s">
        <v>623</v>
      </c>
      <c r="C156" s="2" t="s">
        <v>738</v>
      </c>
      <c r="D156" s="33">
        <v>0</v>
      </c>
      <c r="E156" s="33">
        <v>0</v>
      </c>
      <c r="F156" s="33">
        <v>0</v>
      </c>
      <c r="G156" s="33">
        <v>0</v>
      </c>
      <c r="H156" s="33">
        <v>0</v>
      </c>
      <c r="I156" s="33">
        <v>0</v>
      </c>
      <c r="J156" s="33">
        <v>0</v>
      </c>
      <c r="K156" s="33">
        <v>0</v>
      </c>
      <c r="L156" s="33">
        <v>0</v>
      </c>
      <c r="M156" s="33">
        <v>0</v>
      </c>
      <c r="N156" s="33">
        <v>0</v>
      </c>
      <c r="O156" s="33">
        <v>0</v>
      </c>
      <c r="P156" s="101">
        <f t="shared" si="2"/>
        <v>0</v>
      </c>
    </row>
    <row r="157" spans="2:16" x14ac:dyDescent="0.2">
      <c r="B157" s="2" t="s">
        <v>624</v>
      </c>
      <c r="C157" s="2" t="s">
        <v>738</v>
      </c>
      <c r="D157" s="33">
        <v>0</v>
      </c>
      <c r="E157" s="33">
        <v>0</v>
      </c>
      <c r="F157" s="33">
        <v>0</v>
      </c>
      <c r="G157" s="33">
        <v>0</v>
      </c>
      <c r="H157" s="33">
        <v>0</v>
      </c>
      <c r="I157" s="33">
        <v>0</v>
      </c>
      <c r="J157" s="33">
        <v>0</v>
      </c>
      <c r="K157" s="33">
        <v>0</v>
      </c>
      <c r="L157" s="33">
        <v>0</v>
      </c>
      <c r="M157" s="33">
        <v>0</v>
      </c>
      <c r="N157" s="33">
        <v>0</v>
      </c>
      <c r="O157" s="33">
        <v>0</v>
      </c>
      <c r="P157" s="101">
        <f t="shared" si="2"/>
        <v>0</v>
      </c>
    </row>
    <row r="158" spans="2:16" x14ac:dyDescent="0.2">
      <c r="B158" s="2" t="s">
        <v>625</v>
      </c>
      <c r="C158" s="2" t="s">
        <v>738</v>
      </c>
      <c r="D158" s="33">
        <v>0</v>
      </c>
      <c r="E158" s="33">
        <v>0</v>
      </c>
      <c r="F158" s="33">
        <v>0</v>
      </c>
      <c r="G158" s="33">
        <v>0</v>
      </c>
      <c r="H158" s="33">
        <v>0</v>
      </c>
      <c r="I158" s="33">
        <v>0</v>
      </c>
      <c r="J158" s="33">
        <v>0</v>
      </c>
      <c r="K158" s="33">
        <v>0</v>
      </c>
      <c r="L158" s="33">
        <v>0</v>
      </c>
      <c r="M158" s="33">
        <v>0</v>
      </c>
      <c r="N158" s="33">
        <v>0</v>
      </c>
      <c r="O158" s="33">
        <v>0</v>
      </c>
      <c r="P158" s="101">
        <f t="shared" si="2"/>
        <v>0</v>
      </c>
    </row>
    <row r="159" spans="2:16" x14ac:dyDescent="0.2">
      <c r="B159" s="2" t="s">
        <v>681</v>
      </c>
      <c r="C159" s="2" t="s">
        <v>738</v>
      </c>
      <c r="D159" s="33">
        <v>1560.9553631470255</v>
      </c>
      <c r="E159" s="33">
        <v>1444.1732377182448</v>
      </c>
      <c r="F159" s="33">
        <v>1493.4517634731444</v>
      </c>
      <c r="G159" s="33">
        <v>1291.0395656566541</v>
      </c>
      <c r="H159" s="33">
        <v>1371.7158866040595</v>
      </c>
      <c r="I159" s="33">
        <v>1412.6043303195418</v>
      </c>
      <c r="J159" s="33">
        <v>1423.2719702766542</v>
      </c>
      <c r="K159" s="33">
        <v>1366.1059352544453</v>
      </c>
      <c r="L159" s="33">
        <v>1229.4479921370253</v>
      </c>
      <c r="M159" s="33">
        <v>1291.7067499337488</v>
      </c>
      <c r="N159" s="33">
        <v>1280.4503488681294</v>
      </c>
      <c r="O159" s="33">
        <v>1392.8756748562739</v>
      </c>
      <c r="P159" s="101">
        <f t="shared" si="2"/>
        <v>16557.798818244948</v>
      </c>
    </row>
    <row r="160" spans="2:16" x14ac:dyDescent="0.2">
      <c r="B160" s="2" t="s">
        <v>682</v>
      </c>
      <c r="C160" s="2" t="s">
        <v>738</v>
      </c>
      <c r="D160" s="33">
        <v>744.40025316387141</v>
      </c>
      <c r="E160" s="33">
        <v>675.57094858144819</v>
      </c>
      <c r="F160" s="33">
        <v>705.33645346516687</v>
      </c>
      <c r="G160" s="33">
        <v>626.93741935371145</v>
      </c>
      <c r="H160" s="33">
        <v>654.21734853269891</v>
      </c>
      <c r="I160" s="33">
        <v>685.21163227569377</v>
      </c>
      <c r="J160" s="33">
        <v>678.87461008879495</v>
      </c>
      <c r="K160" s="33">
        <v>663.47062954471596</v>
      </c>
      <c r="L160" s="33">
        <v>577.02179299424824</v>
      </c>
      <c r="M160" s="33">
        <v>614.12004338233544</v>
      </c>
      <c r="N160" s="33">
        <v>614.34942556971828</v>
      </c>
      <c r="O160" s="33">
        <v>661.93819349629712</v>
      </c>
      <c r="P160" s="101">
        <f t="shared" si="2"/>
        <v>7901.4487504487006</v>
      </c>
    </row>
    <row r="161" spans="2:16" x14ac:dyDescent="0.2">
      <c r="B161" s="2" t="s">
        <v>683</v>
      </c>
      <c r="C161" s="2" t="s">
        <v>738</v>
      </c>
      <c r="D161" s="33">
        <v>5974.859241854434</v>
      </c>
      <c r="E161" s="33">
        <v>5502.5780010848821</v>
      </c>
      <c r="F161" s="33">
        <v>5679.2282095990895</v>
      </c>
      <c r="G161" s="33">
        <v>4986.2573643123142</v>
      </c>
      <c r="H161" s="33">
        <v>5200.3941073382975</v>
      </c>
      <c r="I161" s="33">
        <v>5296.6076343754185</v>
      </c>
      <c r="J161" s="33">
        <v>5301.4152940107369</v>
      </c>
      <c r="K161" s="33">
        <v>5174.0746712706014</v>
      </c>
      <c r="L161" s="33">
        <v>4642.0891829456677</v>
      </c>
      <c r="M161" s="33">
        <v>4923.9070890819403</v>
      </c>
      <c r="N161" s="33">
        <v>4904.4194468964042</v>
      </c>
      <c r="O161" s="33">
        <v>5294.9556840094647</v>
      </c>
      <c r="P161" s="101">
        <f t="shared" si="2"/>
        <v>62880.785926779252</v>
      </c>
    </row>
    <row r="162" spans="2:16" x14ac:dyDescent="0.2">
      <c r="B162" s="2" t="s">
        <v>563</v>
      </c>
      <c r="C162" s="2" t="s">
        <v>738</v>
      </c>
      <c r="D162" s="33">
        <v>1487.6833165102789</v>
      </c>
      <c r="E162" s="33">
        <v>1362.1665493586247</v>
      </c>
      <c r="F162" s="33">
        <v>1402.3971818765083</v>
      </c>
      <c r="G162" s="33">
        <v>1255.5000131279037</v>
      </c>
      <c r="H162" s="33">
        <v>1279.1398796877154</v>
      </c>
      <c r="I162" s="33">
        <v>1284.1943442268835</v>
      </c>
      <c r="J162" s="33">
        <v>1274.0625713414627</v>
      </c>
      <c r="K162" s="33">
        <v>1271.0689111421282</v>
      </c>
      <c r="L162" s="33">
        <v>1135.8458260517855</v>
      </c>
      <c r="M162" s="33">
        <v>1219.744608934526</v>
      </c>
      <c r="N162" s="33">
        <v>1222.3866379027925</v>
      </c>
      <c r="O162" s="33">
        <v>1306.9838617539137</v>
      </c>
      <c r="P162" s="101">
        <f t="shared" si="2"/>
        <v>15501.173701914526</v>
      </c>
    </row>
    <row r="163" spans="2:16" x14ac:dyDescent="0.2">
      <c r="B163" s="2" t="s">
        <v>504</v>
      </c>
      <c r="C163" s="2" t="s">
        <v>738</v>
      </c>
      <c r="D163" s="33">
        <v>0</v>
      </c>
      <c r="E163" s="33">
        <v>0</v>
      </c>
      <c r="F163" s="33">
        <v>0</v>
      </c>
      <c r="G163" s="33">
        <v>0</v>
      </c>
      <c r="H163" s="33">
        <v>0</v>
      </c>
      <c r="I163" s="33">
        <v>0</v>
      </c>
      <c r="J163" s="33">
        <v>0</v>
      </c>
      <c r="K163" s="33">
        <v>0</v>
      </c>
      <c r="L163" s="33">
        <v>0</v>
      </c>
      <c r="M163" s="33">
        <v>0</v>
      </c>
      <c r="N163" s="33">
        <v>0</v>
      </c>
      <c r="O163" s="33">
        <v>0</v>
      </c>
      <c r="P163" s="101">
        <f t="shared" si="2"/>
        <v>0</v>
      </c>
    </row>
    <row r="164" spans="2:16" x14ac:dyDescent="0.2">
      <c r="B164" s="2" t="s">
        <v>724</v>
      </c>
      <c r="C164" s="2" t="s">
        <v>738</v>
      </c>
      <c r="D164" s="33">
        <v>2239.255689499998</v>
      </c>
      <c r="E164" s="33">
        <v>1882.9457084999988</v>
      </c>
      <c r="F164" s="33">
        <v>2315.0166080999984</v>
      </c>
      <c r="G164" s="33">
        <v>2204.1636792000013</v>
      </c>
      <c r="H164" s="33">
        <v>2905.938565800001</v>
      </c>
      <c r="I164" s="33">
        <v>2654.5120009999955</v>
      </c>
      <c r="J164" s="33">
        <v>2328.9781658999987</v>
      </c>
      <c r="K164" s="33">
        <v>2408.3166139</v>
      </c>
      <c r="L164" s="33">
        <v>2062.6406338999991</v>
      </c>
      <c r="M164" s="33">
        <v>2677.8079232737132</v>
      </c>
      <c r="N164" s="33">
        <v>1786.9813867788384</v>
      </c>
      <c r="O164" s="33">
        <v>2301.4829401999991</v>
      </c>
      <c r="P164" s="101">
        <f t="shared" si="2"/>
        <v>27768.039916052541</v>
      </c>
    </row>
    <row r="165" spans="2:16" x14ac:dyDescent="0.2">
      <c r="B165" s="2" t="s">
        <v>626</v>
      </c>
      <c r="C165" s="2" t="s">
        <v>738</v>
      </c>
      <c r="D165" s="33">
        <v>0</v>
      </c>
      <c r="E165" s="33">
        <v>0</v>
      </c>
      <c r="F165" s="33">
        <v>0</v>
      </c>
      <c r="G165" s="33">
        <v>0</v>
      </c>
      <c r="H165" s="33">
        <v>0</v>
      </c>
      <c r="I165" s="33">
        <v>0</v>
      </c>
      <c r="J165" s="33">
        <v>0</v>
      </c>
      <c r="K165" s="33">
        <v>0</v>
      </c>
      <c r="L165" s="33">
        <v>0</v>
      </c>
      <c r="M165" s="33">
        <v>0</v>
      </c>
      <c r="N165" s="33">
        <v>0</v>
      </c>
      <c r="O165" s="33">
        <v>0</v>
      </c>
      <c r="P165" s="101">
        <f t="shared" si="2"/>
        <v>0</v>
      </c>
    </row>
    <row r="166" spans="2:16" x14ac:dyDescent="0.2">
      <c r="B166" s="2" t="s">
        <v>704</v>
      </c>
      <c r="C166" s="2" t="s">
        <v>738</v>
      </c>
      <c r="D166" s="33">
        <v>1704.3055210000002</v>
      </c>
      <c r="E166" s="33">
        <v>1853.0099590000004</v>
      </c>
      <c r="F166" s="33">
        <v>1799.862180000001</v>
      </c>
      <c r="G166" s="33">
        <v>1823.3576617000003</v>
      </c>
      <c r="H166" s="33">
        <v>1833.3488966000014</v>
      </c>
      <c r="I166" s="33">
        <v>1578.2689463000013</v>
      </c>
      <c r="J166" s="33">
        <v>1486.4947609999999</v>
      </c>
      <c r="K166" s="33">
        <v>1867.8241689999991</v>
      </c>
      <c r="L166" s="33">
        <v>1696.1738276000001</v>
      </c>
      <c r="M166" s="33">
        <v>1713.1814668</v>
      </c>
      <c r="N166" s="33">
        <v>1869.5618332000006</v>
      </c>
      <c r="O166" s="33">
        <v>1930.8599748000006</v>
      </c>
      <c r="P166" s="101">
        <f t="shared" si="2"/>
        <v>21156.249197000005</v>
      </c>
    </row>
    <row r="167" spans="2:16" x14ac:dyDescent="0.2">
      <c r="B167" s="2" t="s">
        <v>705</v>
      </c>
      <c r="C167" s="2" t="s">
        <v>738</v>
      </c>
      <c r="D167" s="33">
        <v>85.239270300000101</v>
      </c>
      <c r="E167" s="33">
        <v>79.917605699999982</v>
      </c>
      <c r="F167" s="33">
        <v>85.183211000000028</v>
      </c>
      <c r="G167" s="33">
        <v>82.134008700000024</v>
      </c>
      <c r="H167" s="33">
        <v>81.030083600000012</v>
      </c>
      <c r="I167" s="33">
        <v>77.929630000000017</v>
      </c>
      <c r="J167" s="33">
        <v>79.45670819999998</v>
      </c>
      <c r="K167" s="33">
        <v>82.720718800000085</v>
      </c>
      <c r="L167" s="33">
        <v>76.369929699999972</v>
      </c>
      <c r="M167" s="33">
        <v>88.575806299999968</v>
      </c>
      <c r="N167" s="33">
        <v>93.292885700000056</v>
      </c>
      <c r="O167" s="33">
        <v>102.9810185999999</v>
      </c>
      <c r="P167" s="101">
        <f t="shared" si="2"/>
        <v>1014.8308766000001</v>
      </c>
    </row>
    <row r="168" spans="2:16" x14ac:dyDescent="0.2">
      <c r="B168" s="2" t="s">
        <v>684</v>
      </c>
      <c r="C168" s="2" t="s">
        <v>738</v>
      </c>
      <c r="D168" s="33">
        <v>495.36162020000046</v>
      </c>
      <c r="E168" s="33">
        <v>394.7468601999999</v>
      </c>
      <c r="F168" s="33">
        <v>567.10039910000046</v>
      </c>
      <c r="G168" s="33">
        <v>529.77822419999995</v>
      </c>
      <c r="H168" s="33">
        <v>631.65303660000006</v>
      </c>
      <c r="I168" s="33">
        <v>500.99728909999976</v>
      </c>
      <c r="J168" s="33">
        <v>606.46179499999994</v>
      </c>
      <c r="K168" s="33">
        <v>626.70363629999952</v>
      </c>
      <c r="L168" s="33">
        <v>585.43546730000025</v>
      </c>
      <c r="M168" s="33">
        <v>656.49279869999987</v>
      </c>
      <c r="N168" s="33">
        <v>632.91183980000039</v>
      </c>
      <c r="O168" s="33">
        <v>651.88128240000015</v>
      </c>
      <c r="P168" s="101">
        <f t="shared" si="2"/>
        <v>6879.5242489000011</v>
      </c>
    </row>
    <row r="169" spans="2:16" x14ac:dyDescent="0.2">
      <c r="B169" s="2" t="s">
        <v>741</v>
      </c>
      <c r="C169" s="2" t="s">
        <v>738</v>
      </c>
      <c r="D169" s="33">
        <v>0</v>
      </c>
      <c r="E169" s="33">
        <v>0</v>
      </c>
      <c r="F169" s="33">
        <v>0</v>
      </c>
      <c r="G169" s="33">
        <v>0</v>
      </c>
      <c r="H169" s="33">
        <v>0</v>
      </c>
      <c r="I169" s="33">
        <v>0</v>
      </c>
      <c r="J169" s="33">
        <v>0</v>
      </c>
      <c r="K169" s="33">
        <v>0</v>
      </c>
      <c r="L169" s="33">
        <v>0</v>
      </c>
      <c r="M169" s="33">
        <v>0</v>
      </c>
      <c r="N169" s="33">
        <v>0</v>
      </c>
      <c r="O169" s="33">
        <v>0</v>
      </c>
      <c r="P169" s="101">
        <f t="shared" si="2"/>
        <v>0</v>
      </c>
    </row>
    <row r="170" spans="2:16" x14ac:dyDescent="0.2">
      <c r="B170" s="2" t="s">
        <v>742</v>
      </c>
      <c r="C170" s="2" t="s">
        <v>738</v>
      </c>
      <c r="D170" s="33">
        <v>0</v>
      </c>
      <c r="E170" s="33">
        <v>0</v>
      </c>
      <c r="F170" s="33">
        <v>0</v>
      </c>
      <c r="G170" s="33">
        <v>0</v>
      </c>
      <c r="H170" s="33">
        <v>0</v>
      </c>
      <c r="I170" s="33">
        <v>0</v>
      </c>
      <c r="J170" s="33">
        <v>0</v>
      </c>
      <c r="K170" s="33">
        <v>0</v>
      </c>
      <c r="L170" s="33">
        <v>0</v>
      </c>
      <c r="M170" s="33">
        <v>0</v>
      </c>
      <c r="N170" s="33">
        <v>0</v>
      </c>
      <c r="O170" s="33">
        <v>0</v>
      </c>
      <c r="P170" s="101">
        <f t="shared" si="2"/>
        <v>0</v>
      </c>
    </row>
    <row r="171" spans="2:16" x14ac:dyDescent="0.2">
      <c r="B171" s="2" t="s">
        <v>743</v>
      </c>
      <c r="C171" s="2" t="s">
        <v>738</v>
      </c>
      <c r="D171" s="33">
        <v>0</v>
      </c>
      <c r="E171" s="33">
        <v>0</v>
      </c>
      <c r="F171" s="33">
        <v>0</v>
      </c>
      <c r="G171" s="33">
        <v>0</v>
      </c>
      <c r="H171" s="33">
        <v>0</v>
      </c>
      <c r="I171" s="33">
        <v>0</v>
      </c>
      <c r="J171" s="33">
        <v>0</v>
      </c>
      <c r="K171" s="33">
        <v>0</v>
      </c>
      <c r="L171" s="33">
        <v>0</v>
      </c>
      <c r="M171" s="33">
        <v>0</v>
      </c>
      <c r="N171" s="33">
        <v>0</v>
      </c>
      <c r="O171" s="33">
        <v>0</v>
      </c>
      <c r="P171" s="101">
        <f t="shared" si="2"/>
        <v>0</v>
      </c>
    </row>
    <row r="172" spans="2:16" x14ac:dyDescent="0.2">
      <c r="B172" s="2" t="s">
        <v>744</v>
      </c>
      <c r="C172" s="2" t="s">
        <v>738</v>
      </c>
      <c r="D172" s="33">
        <v>0</v>
      </c>
      <c r="E172" s="33">
        <v>0</v>
      </c>
      <c r="F172" s="33">
        <v>0</v>
      </c>
      <c r="G172" s="33">
        <v>0</v>
      </c>
      <c r="H172" s="33">
        <v>0</v>
      </c>
      <c r="I172" s="33">
        <v>0</v>
      </c>
      <c r="J172" s="33">
        <v>0</v>
      </c>
      <c r="K172" s="33">
        <v>0</v>
      </c>
      <c r="L172" s="33">
        <v>0</v>
      </c>
      <c r="M172" s="33">
        <v>0</v>
      </c>
      <c r="N172" s="33">
        <v>0</v>
      </c>
      <c r="O172" s="33">
        <v>0</v>
      </c>
      <c r="P172" s="101">
        <f t="shared" si="2"/>
        <v>0</v>
      </c>
    </row>
    <row r="173" spans="2:16" x14ac:dyDescent="0.2">
      <c r="B173" s="2" t="s">
        <v>745</v>
      </c>
      <c r="C173" s="2" t="s">
        <v>738</v>
      </c>
      <c r="D173" s="33">
        <v>0</v>
      </c>
      <c r="E173" s="33">
        <v>0</v>
      </c>
      <c r="F173" s="33">
        <v>0</v>
      </c>
      <c r="G173" s="33">
        <v>0</v>
      </c>
      <c r="H173" s="33">
        <v>0</v>
      </c>
      <c r="I173" s="33">
        <v>0</v>
      </c>
      <c r="J173" s="33">
        <v>0</v>
      </c>
      <c r="K173" s="33">
        <v>0</v>
      </c>
      <c r="L173" s="33">
        <v>0</v>
      </c>
      <c r="M173" s="33">
        <v>0</v>
      </c>
      <c r="N173" s="33">
        <v>0</v>
      </c>
      <c r="O173" s="33">
        <v>0</v>
      </c>
      <c r="P173" s="101">
        <f t="shared" si="2"/>
        <v>0</v>
      </c>
    </row>
    <row r="174" spans="2:16" x14ac:dyDescent="0.2">
      <c r="B174" s="2" t="s">
        <v>746</v>
      </c>
      <c r="C174" s="2" t="s">
        <v>738</v>
      </c>
      <c r="D174" s="33">
        <v>0</v>
      </c>
      <c r="E174" s="33">
        <v>0</v>
      </c>
      <c r="F174" s="33">
        <v>0</v>
      </c>
      <c r="G174" s="33">
        <v>0</v>
      </c>
      <c r="H174" s="33">
        <v>0</v>
      </c>
      <c r="I174" s="33">
        <v>0</v>
      </c>
      <c r="J174" s="33">
        <v>0</v>
      </c>
      <c r="K174" s="33">
        <v>0</v>
      </c>
      <c r="L174" s="33">
        <v>0</v>
      </c>
      <c r="M174" s="33">
        <v>0</v>
      </c>
      <c r="N174" s="33">
        <v>0</v>
      </c>
      <c r="O174" s="33">
        <v>0</v>
      </c>
      <c r="P174" s="101">
        <f t="shared" si="2"/>
        <v>0</v>
      </c>
    </row>
    <row r="175" spans="2:16" x14ac:dyDescent="0.2">
      <c r="B175" s="2" t="s">
        <v>747</v>
      </c>
      <c r="C175" s="2" t="s">
        <v>738</v>
      </c>
      <c r="D175" s="33">
        <v>0</v>
      </c>
      <c r="E175" s="33">
        <v>0</v>
      </c>
      <c r="F175" s="33">
        <v>0</v>
      </c>
      <c r="G175" s="33">
        <v>0</v>
      </c>
      <c r="H175" s="33">
        <v>0</v>
      </c>
      <c r="I175" s="33">
        <v>0</v>
      </c>
      <c r="J175" s="33">
        <v>0</v>
      </c>
      <c r="K175" s="33">
        <v>0</v>
      </c>
      <c r="L175" s="33">
        <v>0</v>
      </c>
      <c r="M175" s="33">
        <v>0</v>
      </c>
      <c r="N175" s="33">
        <v>0</v>
      </c>
      <c r="O175" s="33">
        <v>0</v>
      </c>
      <c r="P175" s="101">
        <f t="shared" si="2"/>
        <v>0</v>
      </c>
    </row>
    <row r="176" spans="2:16" x14ac:dyDescent="0.2">
      <c r="B176" s="2" t="s">
        <v>748</v>
      </c>
      <c r="C176" s="2" t="s">
        <v>738</v>
      </c>
      <c r="D176" s="33">
        <v>0</v>
      </c>
      <c r="E176" s="33">
        <v>0</v>
      </c>
      <c r="F176" s="33">
        <v>0</v>
      </c>
      <c r="G176" s="33">
        <v>0</v>
      </c>
      <c r="H176" s="33">
        <v>0</v>
      </c>
      <c r="I176" s="33">
        <v>0</v>
      </c>
      <c r="J176" s="33">
        <v>0</v>
      </c>
      <c r="K176" s="33">
        <v>0</v>
      </c>
      <c r="L176" s="33">
        <v>0</v>
      </c>
      <c r="M176" s="33">
        <v>0</v>
      </c>
      <c r="N176" s="33">
        <v>0</v>
      </c>
      <c r="O176" s="33">
        <v>0</v>
      </c>
      <c r="P176" s="101">
        <f t="shared" si="2"/>
        <v>0</v>
      </c>
    </row>
    <row r="177" spans="2:16" x14ac:dyDescent="0.2">
      <c r="B177" s="2" t="s">
        <v>749</v>
      </c>
      <c r="C177" s="2" t="s">
        <v>738</v>
      </c>
      <c r="D177" s="33">
        <v>0</v>
      </c>
      <c r="E177" s="33">
        <v>0</v>
      </c>
      <c r="F177" s="33">
        <v>0</v>
      </c>
      <c r="G177" s="33">
        <v>0</v>
      </c>
      <c r="H177" s="33">
        <v>0</v>
      </c>
      <c r="I177" s="33">
        <v>0</v>
      </c>
      <c r="J177" s="33">
        <v>0</v>
      </c>
      <c r="K177" s="33">
        <v>0</v>
      </c>
      <c r="L177" s="33">
        <v>0</v>
      </c>
      <c r="M177" s="33">
        <v>0</v>
      </c>
      <c r="N177" s="33">
        <v>0</v>
      </c>
      <c r="O177" s="33">
        <v>0</v>
      </c>
      <c r="P177" s="101">
        <f t="shared" si="2"/>
        <v>0</v>
      </c>
    </row>
    <row r="178" spans="2:16" x14ac:dyDescent="0.2">
      <c r="B178" s="2" t="s">
        <v>750</v>
      </c>
      <c r="C178" s="2" t="s">
        <v>738</v>
      </c>
      <c r="D178" s="33">
        <v>0</v>
      </c>
      <c r="E178" s="33">
        <v>0</v>
      </c>
      <c r="F178" s="33">
        <v>0</v>
      </c>
      <c r="G178" s="33">
        <v>0</v>
      </c>
      <c r="H178" s="33">
        <v>0</v>
      </c>
      <c r="I178" s="33">
        <v>0</v>
      </c>
      <c r="J178" s="33">
        <v>0</v>
      </c>
      <c r="K178" s="33">
        <v>0</v>
      </c>
      <c r="L178" s="33">
        <v>0</v>
      </c>
      <c r="M178" s="33">
        <v>0</v>
      </c>
      <c r="N178" s="33">
        <v>0</v>
      </c>
      <c r="O178" s="33">
        <v>0</v>
      </c>
      <c r="P178" s="101">
        <f t="shared" si="2"/>
        <v>0</v>
      </c>
    </row>
    <row r="179" spans="2:16" x14ac:dyDescent="0.2">
      <c r="B179" s="2" t="s">
        <v>751</v>
      </c>
      <c r="C179" s="2" t="s">
        <v>738</v>
      </c>
      <c r="D179" s="33">
        <v>0</v>
      </c>
      <c r="E179" s="33">
        <v>0</v>
      </c>
      <c r="F179" s="33">
        <v>0</v>
      </c>
      <c r="G179" s="33">
        <v>0</v>
      </c>
      <c r="H179" s="33">
        <v>0</v>
      </c>
      <c r="I179" s="33">
        <v>0</v>
      </c>
      <c r="J179" s="33">
        <v>0</v>
      </c>
      <c r="K179" s="33">
        <v>0</v>
      </c>
      <c r="L179" s="33">
        <v>0</v>
      </c>
      <c r="M179" s="33">
        <v>0</v>
      </c>
      <c r="N179" s="33">
        <v>0</v>
      </c>
      <c r="O179" s="33">
        <v>0</v>
      </c>
      <c r="P179" s="101">
        <f t="shared" si="2"/>
        <v>0</v>
      </c>
    </row>
    <row r="180" spans="2:16" x14ac:dyDescent="0.2">
      <c r="B180" s="2" t="s">
        <v>752</v>
      </c>
      <c r="C180" s="2" t="s">
        <v>738</v>
      </c>
      <c r="D180" s="33">
        <v>0</v>
      </c>
      <c r="E180" s="33">
        <v>0</v>
      </c>
      <c r="F180" s="33">
        <v>0</v>
      </c>
      <c r="G180" s="33">
        <v>0</v>
      </c>
      <c r="H180" s="33">
        <v>0</v>
      </c>
      <c r="I180" s="33">
        <v>0</v>
      </c>
      <c r="J180" s="33">
        <v>0</v>
      </c>
      <c r="K180" s="33">
        <v>0</v>
      </c>
      <c r="L180" s="33">
        <v>0</v>
      </c>
      <c r="M180" s="33">
        <v>0</v>
      </c>
      <c r="N180" s="33">
        <v>0</v>
      </c>
      <c r="O180" s="33">
        <v>0</v>
      </c>
      <c r="P180" s="101">
        <f t="shared" si="2"/>
        <v>0</v>
      </c>
    </row>
    <row r="181" spans="2:16" x14ac:dyDescent="0.2">
      <c r="B181" s="2" t="s">
        <v>753</v>
      </c>
      <c r="C181" s="2" t="s">
        <v>738</v>
      </c>
      <c r="D181" s="33">
        <v>0</v>
      </c>
      <c r="E181" s="33">
        <v>0</v>
      </c>
      <c r="F181" s="33">
        <v>0</v>
      </c>
      <c r="G181" s="33">
        <v>0</v>
      </c>
      <c r="H181" s="33">
        <v>0</v>
      </c>
      <c r="I181" s="33">
        <v>0</v>
      </c>
      <c r="J181" s="33">
        <v>0</v>
      </c>
      <c r="K181" s="33">
        <v>0</v>
      </c>
      <c r="L181" s="33">
        <v>0</v>
      </c>
      <c r="M181" s="33">
        <v>0</v>
      </c>
      <c r="N181" s="33">
        <v>0</v>
      </c>
      <c r="O181" s="33">
        <v>0</v>
      </c>
      <c r="P181" s="101">
        <f t="shared" si="2"/>
        <v>0</v>
      </c>
    </row>
    <row r="182" spans="2:16" x14ac:dyDescent="0.2">
      <c r="B182" s="2" t="s">
        <v>754</v>
      </c>
      <c r="C182" s="2" t="s">
        <v>738</v>
      </c>
      <c r="D182" s="33">
        <v>0</v>
      </c>
      <c r="E182" s="33">
        <v>0</v>
      </c>
      <c r="F182" s="33">
        <v>0</v>
      </c>
      <c r="G182" s="33">
        <v>0</v>
      </c>
      <c r="H182" s="33">
        <v>0</v>
      </c>
      <c r="I182" s="33">
        <v>0</v>
      </c>
      <c r="J182" s="33">
        <v>0</v>
      </c>
      <c r="K182" s="33">
        <v>0</v>
      </c>
      <c r="L182" s="33">
        <v>0</v>
      </c>
      <c r="M182" s="33">
        <v>0</v>
      </c>
      <c r="N182" s="33">
        <v>0</v>
      </c>
      <c r="O182" s="33">
        <v>0</v>
      </c>
      <c r="P182" s="101">
        <f t="shared" si="2"/>
        <v>0</v>
      </c>
    </row>
    <row r="183" spans="2:16" x14ac:dyDescent="0.2">
      <c r="B183" s="2" t="s">
        <v>755</v>
      </c>
      <c r="C183" s="2" t="s">
        <v>738</v>
      </c>
      <c r="D183" s="33">
        <v>0</v>
      </c>
      <c r="E183" s="33">
        <v>0</v>
      </c>
      <c r="F183" s="33">
        <v>0</v>
      </c>
      <c r="G183" s="33">
        <v>0</v>
      </c>
      <c r="H183" s="33">
        <v>0</v>
      </c>
      <c r="I183" s="33">
        <v>0</v>
      </c>
      <c r="J183" s="33">
        <v>0</v>
      </c>
      <c r="K183" s="33">
        <v>0</v>
      </c>
      <c r="L183" s="33">
        <v>0</v>
      </c>
      <c r="M183" s="33">
        <v>0</v>
      </c>
      <c r="N183" s="33">
        <v>0</v>
      </c>
      <c r="O183" s="33">
        <v>0</v>
      </c>
      <c r="P183" s="101">
        <f t="shared" si="2"/>
        <v>0</v>
      </c>
    </row>
    <row r="184" spans="2:16" x14ac:dyDescent="0.2">
      <c r="B184" s="2" t="s">
        <v>129</v>
      </c>
      <c r="C184" s="2" t="s">
        <v>738</v>
      </c>
      <c r="D184" s="33">
        <v>0</v>
      </c>
      <c r="E184" s="33">
        <v>0</v>
      </c>
      <c r="F184" s="33">
        <v>0</v>
      </c>
      <c r="G184" s="33">
        <v>0</v>
      </c>
      <c r="H184" s="33">
        <v>0</v>
      </c>
      <c r="I184" s="33">
        <v>0</v>
      </c>
      <c r="J184" s="33">
        <v>0</v>
      </c>
      <c r="K184" s="33">
        <v>0</v>
      </c>
      <c r="L184" s="33">
        <v>0</v>
      </c>
      <c r="M184" s="33">
        <v>0</v>
      </c>
      <c r="N184" s="33">
        <v>0</v>
      </c>
      <c r="O184" s="33">
        <v>0</v>
      </c>
      <c r="P184" s="101">
        <f t="shared" si="2"/>
        <v>0</v>
      </c>
    </row>
    <row r="185" spans="2:16" x14ac:dyDescent="0.2">
      <c r="B185" s="2" t="s">
        <v>147</v>
      </c>
      <c r="C185" s="2" t="s">
        <v>738</v>
      </c>
      <c r="D185" s="33">
        <v>0</v>
      </c>
      <c r="E185" s="33">
        <v>0</v>
      </c>
      <c r="F185" s="33">
        <v>0</v>
      </c>
      <c r="G185" s="33">
        <v>0</v>
      </c>
      <c r="H185" s="33">
        <v>0</v>
      </c>
      <c r="I185" s="33">
        <v>0</v>
      </c>
      <c r="J185" s="33">
        <v>0</v>
      </c>
      <c r="K185" s="33">
        <v>0</v>
      </c>
      <c r="L185" s="33">
        <v>0</v>
      </c>
      <c r="M185" s="33">
        <v>0</v>
      </c>
      <c r="N185" s="33">
        <v>0</v>
      </c>
      <c r="O185" s="33">
        <v>0</v>
      </c>
      <c r="P185" s="101">
        <f t="shared" si="2"/>
        <v>0</v>
      </c>
    </row>
    <row r="186" spans="2:16" x14ac:dyDescent="0.2">
      <c r="B186" s="2" t="s">
        <v>154</v>
      </c>
      <c r="C186" s="2" t="s">
        <v>738</v>
      </c>
      <c r="D186" s="33">
        <v>0</v>
      </c>
      <c r="E186" s="33">
        <v>0</v>
      </c>
      <c r="F186" s="33">
        <v>0</v>
      </c>
      <c r="G186" s="33">
        <v>0</v>
      </c>
      <c r="H186" s="33">
        <v>0</v>
      </c>
      <c r="I186" s="33">
        <v>0</v>
      </c>
      <c r="J186" s="33">
        <v>0</v>
      </c>
      <c r="K186" s="33">
        <v>0</v>
      </c>
      <c r="L186" s="33">
        <v>0</v>
      </c>
      <c r="M186" s="33">
        <v>0</v>
      </c>
      <c r="N186" s="33">
        <v>0</v>
      </c>
      <c r="O186" s="33">
        <v>0</v>
      </c>
      <c r="P186" s="101">
        <f t="shared" si="2"/>
        <v>0</v>
      </c>
    </row>
    <row r="187" spans="2:16" x14ac:dyDescent="0.2">
      <c r="B187" s="2" t="s">
        <v>155</v>
      </c>
      <c r="C187" s="2" t="s">
        <v>738</v>
      </c>
      <c r="D187" s="33">
        <v>0</v>
      </c>
      <c r="E187" s="33">
        <v>0</v>
      </c>
      <c r="F187" s="33">
        <v>0</v>
      </c>
      <c r="G187" s="33">
        <v>0</v>
      </c>
      <c r="H187" s="33">
        <v>0</v>
      </c>
      <c r="I187" s="33">
        <v>0</v>
      </c>
      <c r="J187" s="33">
        <v>0</v>
      </c>
      <c r="K187" s="33">
        <v>0</v>
      </c>
      <c r="L187" s="33">
        <v>0</v>
      </c>
      <c r="M187" s="33">
        <v>0</v>
      </c>
      <c r="N187" s="33">
        <v>0</v>
      </c>
      <c r="O187" s="33">
        <v>0</v>
      </c>
      <c r="P187" s="101">
        <f t="shared" si="2"/>
        <v>0</v>
      </c>
    </row>
    <row r="188" spans="2:16" x14ac:dyDescent="0.2">
      <c r="B188" s="2" t="s">
        <v>163</v>
      </c>
      <c r="C188" s="2" t="s">
        <v>738</v>
      </c>
      <c r="D188" s="33">
        <v>0</v>
      </c>
      <c r="E188" s="33">
        <v>0</v>
      </c>
      <c r="F188" s="33">
        <v>0</v>
      </c>
      <c r="G188" s="33">
        <v>0</v>
      </c>
      <c r="H188" s="33">
        <v>0</v>
      </c>
      <c r="I188" s="33">
        <v>0</v>
      </c>
      <c r="J188" s="33">
        <v>0</v>
      </c>
      <c r="K188" s="33">
        <v>0</v>
      </c>
      <c r="L188" s="33">
        <v>0</v>
      </c>
      <c r="M188" s="33">
        <v>0</v>
      </c>
      <c r="N188" s="33">
        <v>0</v>
      </c>
      <c r="O188" s="33">
        <v>0</v>
      </c>
      <c r="P188" s="101">
        <f t="shared" si="2"/>
        <v>0</v>
      </c>
    </row>
    <row r="189" spans="2:16" x14ac:dyDescent="0.2">
      <c r="B189" s="2" t="s">
        <v>153</v>
      </c>
      <c r="C189" s="2" t="s">
        <v>738</v>
      </c>
      <c r="D189" s="33">
        <v>0</v>
      </c>
      <c r="E189" s="33">
        <v>0</v>
      </c>
      <c r="F189" s="33">
        <v>0</v>
      </c>
      <c r="G189" s="33">
        <v>0</v>
      </c>
      <c r="H189" s="33">
        <v>0</v>
      </c>
      <c r="I189" s="33">
        <v>0</v>
      </c>
      <c r="J189" s="33">
        <v>0</v>
      </c>
      <c r="K189" s="33">
        <v>0</v>
      </c>
      <c r="L189" s="33">
        <v>0</v>
      </c>
      <c r="M189" s="33">
        <v>0</v>
      </c>
      <c r="N189" s="33">
        <v>0</v>
      </c>
      <c r="O189" s="33">
        <v>0</v>
      </c>
      <c r="P189" s="101">
        <f t="shared" si="2"/>
        <v>0</v>
      </c>
    </row>
    <row r="190" spans="2:16" x14ac:dyDescent="0.2">
      <c r="B190" s="2" t="s">
        <v>171</v>
      </c>
      <c r="C190" s="2" t="s">
        <v>738</v>
      </c>
      <c r="D190" s="33">
        <v>0</v>
      </c>
      <c r="E190" s="33">
        <v>0</v>
      </c>
      <c r="F190" s="33">
        <v>0</v>
      </c>
      <c r="G190" s="33">
        <v>0</v>
      </c>
      <c r="H190" s="33">
        <v>0</v>
      </c>
      <c r="I190" s="33">
        <v>0</v>
      </c>
      <c r="J190" s="33">
        <v>0</v>
      </c>
      <c r="K190" s="33">
        <v>0</v>
      </c>
      <c r="L190" s="33">
        <v>0</v>
      </c>
      <c r="M190" s="33">
        <v>0</v>
      </c>
      <c r="N190" s="33">
        <v>0</v>
      </c>
      <c r="O190" s="33">
        <v>0</v>
      </c>
      <c r="P190" s="101">
        <f t="shared" si="2"/>
        <v>0</v>
      </c>
    </row>
    <row r="191" spans="2:16" x14ac:dyDescent="0.2">
      <c r="B191" s="2" t="s">
        <v>562</v>
      </c>
      <c r="C191" s="2" t="s">
        <v>738</v>
      </c>
      <c r="D191" s="33">
        <v>0</v>
      </c>
      <c r="E191" s="33">
        <v>0</v>
      </c>
      <c r="F191" s="33">
        <v>0</v>
      </c>
      <c r="G191" s="33">
        <v>0</v>
      </c>
      <c r="H191" s="33">
        <v>0</v>
      </c>
      <c r="I191" s="33">
        <v>0</v>
      </c>
      <c r="J191" s="33">
        <v>0</v>
      </c>
      <c r="K191" s="33">
        <v>0</v>
      </c>
      <c r="L191" s="33">
        <v>0</v>
      </c>
      <c r="M191" s="33">
        <v>0</v>
      </c>
      <c r="N191" s="33">
        <v>0</v>
      </c>
      <c r="O191" s="33">
        <v>0</v>
      </c>
      <c r="P191" s="101">
        <f t="shared" si="2"/>
        <v>0</v>
      </c>
    </row>
    <row r="192" spans="2:16" x14ac:dyDescent="0.2">
      <c r="B192" s="2" t="s">
        <v>564</v>
      </c>
      <c r="C192" s="2" t="s">
        <v>738</v>
      </c>
      <c r="D192" s="33">
        <v>0</v>
      </c>
      <c r="E192" s="33">
        <v>0</v>
      </c>
      <c r="F192" s="33">
        <v>0</v>
      </c>
      <c r="G192" s="33">
        <v>0</v>
      </c>
      <c r="H192" s="33">
        <v>0</v>
      </c>
      <c r="I192" s="33">
        <v>0</v>
      </c>
      <c r="J192" s="33">
        <v>0</v>
      </c>
      <c r="K192" s="33">
        <v>0</v>
      </c>
      <c r="L192" s="33">
        <v>0</v>
      </c>
      <c r="M192" s="33">
        <v>0</v>
      </c>
      <c r="N192" s="33">
        <v>0</v>
      </c>
      <c r="O192" s="33">
        <v>0</v>
      </c>
      <c r="P192" s="101">
        <f t="shared" si="2"/>
        <v>0</v>
      </c>
    </row>
    <row r="193" spans="2:16" x14ac:dyDescent="0.2">
      <c r="B193" s="2" t="s">
        <v>567</v>
      </c>
      <c r="C193" s="2" t="s">
        <v>738</v>
      </c>
      <c r="D193" s="33">
        <v>0</v>
      </c>
      <c r="E193" s="33">
        <v>0</v>
      </c>
      <c r="F193" s="33">
        <v>0</v>
      </c>
      <c r="G193" s="33">
        <v>0</v>
      </c>
      <c r="H193" s="33">
        <v>0</v>
      </c>
      <c r="I193" s="33">
        <v>0</v>
      </c>
      <c r="J193" s="33">
        <v>0</v>
      </c>
      <c r="K193" s="33">
        <v>0</v>
      </c>
      <c r="L193" s="33">
        <v>0</v>
      </c>
      <c r="M193" s="33">
        <v>0</v>
      </c>
      <c r="N193" s="33">
        <v>0</v>
      </c>
      <c r="O193" s="33">
        <v>0</v>
      </c>
      <c r="P193" s="101">
        <f t="shared" si="2"/>
        <v>0</v>
      </c>
    </row>
    <row r="194" spans="2:16" x14ac:dyDescent="0.2">
      <c r="B194" s="2" t="s">
        <v>398</v>
      </c>
      <c r="C194" s="2" t="s">
        <v>738</v>
      </c>
      <c r="D194" s="33">
        <v>0</v>
      </c>
      <c r="E194" s="33">
        <v>0</v>
      </c>
      <c r="F194" s="33">
        <v>0</v>
      </c>
      <c r="G194" s="33">
        <v>0</v>
      </c>
      <c r="H194" s="33">
        <v>0</v>
      </c>
      <c r="I194" s="33">
        <v>0</v>
      </c>
      <c r="J194" s="33">
        <v>0</v>
      </c>
      <c r="K194" s="33">
        <v>0</v>
      </c>
      <c r="L194" s="33">
        <v>0</v>
      </c>
      <c r="M194" s="33">
        <v>0</v>
      </c>
      <c r="N194" s="33">
        <v>0</v>
      </c>
      <c r="O194" s="33">
        <v>0</v>
      </c>
      <c r="P194" s="101">
        <f t="shared" si="2"/>
        <v>0</v>
      </c>
    </row>
    <row r="195" spans="2:16" x14ac:dyDescent="0.2">
      <c r="B195" s="2" t="s">
        <v>366</v>
      </c>
      <c r="C195" s="2" t="s">
        <v>738</v>
      </c>
      <c r="D195" s="33">
        <v>0</v>
      </c>
      <c r="E195" s="33">
        <v>0</v>
      </c>
      <c r="F195" s="33">
        <v>0</v>
      </c>
      <c r="G195" s="33">
        <v>0</v>
      </c>
      <c r="H195" s="33">
        <v>0</v>
      </c>
      <c r="I195" s="33">
        <v>0</v>
      </c>
      <c r="J195" s="33">
        <v>0</v>
      </c>
      <c r="K195" s="33">
        <v>0</v>
      </c>
      <c r="L195" s="33">
        <v>0</v>
      </c>
      <c r="M195" s="33">
        <v>0</v>
      </c>
      <c r="N195" s="33">
        <v>0</v>
      </c>
      <c r="O195" s="33">
        <v>0</v>
      </c>
      <c r="P195" s="101">
        <f t="shared" si="2"/>
        <v>0</v>
      </c>
    </row>
    <row r="196" spans="2:16" x14ac:dyDescent="0.2">
      <c r="B196" s="2" t="s">
        <v>630</v>
      </c>
      <c r="C196" s="2" t="s">
        <v>738</v>
      </c>
      <c r="D196" s="33">
        <v>0</v>
      </c>
      <c r="E196" s="33">
        <v>0</v>
      </c>
      <c r="F196" s="33">
        <v>0</v>
      </c>
      <c r="G196" s="33">
        <v>0</v>
      </c>
      <c r="H196" s="33">
        <v>0</v>
      </c>
      <c r="I196" s="33">
        <v>0</v>
      </c>
      <c r="J196" s="33">
        <v>0</v>
      </c>
      <c r="K196" s="33">
        <v>0</v>
      </c>
      <c r="L196" s="33">
        <v>0</v>
      </c>
      <c r="M196" s="33">
        <v>0</v>
      </c>
      <c r="N196" s="33">
        <v>0</v>
      </c>
      <c r="O196" s="33">
        <v>0</v>
      </c>
      <c r="P196" s="101">
        <f t="shared" si="2"/>
        <v>0</v>
      </c>
    </row>
    <row r="197" spans="2:16" x14ac:dyDescent="0.2">
      <c r="B197" s="2" t="s">
        <v>631</v>
      </c>
      <c r="C197" s="2" t="s">
        <v>738</v>
      </c>
      <c r="D197" s="33">
        <v>0</v>
      </c>
      <c r="E197" s="33">
        <v>0</v>
      </c>
      <c r="F197" s="33">
        <v>0</v>
      </c>
      <c r="G197" s="33">
        <v>0</v>
      </c>
      <c r="H197" s="33">
        <v>0</v>
      </c>
      <c r="I197" s="33">
        <v>0</v>
      </c>
      <c r="J197" s="33">
        <v>0</v>
      </c>
      <c r="K197" s="33">
        <v>0</v>
      </c>
      <c r="L197" s="33">
        <v>0</v>
      </c>
      <c r="M197" s="33">
        <v>0</v>
      </c>
      <c r="N197" s="33">
        <v>0</v>
      </c>
      <c r="O197" s="33">
        <v>0</v>
      </c>
      <c r="P197" s="101">
        <f t="shared" si="2"/>
        <v>0</v>
      </c>
    </row>
    <row r="198" spans="2:16" x14ac:dyDescent="0.2">
      <c r="B198" s="2" t="s">
        <v>632</v>
      </c>
      <c r="C198" s="2" t="s">
        <v>738</v>
      </c>
      <c r="D198" s="33">
        <v>0</v>
      </c>
      <c r="E198" s="33">
        <v>0</v>
      </c>
      <c r="F198" s="33">
        <v>0</v>
      </c>
      <c r="G198" s="33">
        <v>0</v>
      </c>
      <c r="H198" s="33">
        <v>0</v>
      </c>
      <c r="I198" s="33">
        <v>0</v>
      </c>
      <c r="J198" s="33">
        <v>0</v>
      </c>
      <c r="K198" s="33">
        <v>0</v>
      </c>
      <c r="L198" s="33">
        <v>0</v>
      </c>
      <c r="M198" s="33">
        <v>0</v>
      </c>
      <c r="N198" s="33">
        <v>0</v>
      </c>
      <c r="O198" s="33">
        <v>0</v>
      </c>
      <c r="P198" s="101">
        <f t="shared" si="2"/>
        <v>0</v>
      </c>
    </row>
    <row r="199" spans="2:16" x14ac:dyDescent="0.2">
      <c r="B199" s="2" t="s">
        <v>633</v>
      </c>
      <c r="C199" s="2" t="s">
        <v>738</v>
      </c>
      <c r="D199" s="33">
        <v>0</v>
      </c>
      <c r="E199" s="33">
        <v>0</v>
      </c>
      <c r="F199" s="33">
        <v>0</v>
      </c>
      <c r="G199" s="33">
        <v>0</v>
      </c>
      <c r="H199" s="33">
        <v>0</v>
      </c>
      <c r="I199" s="33">
        <v>0</v>
      </c>
      <c r="J199" s="33">
        <v>0</v>
      </c>
      <c r="K199" s="33">
        <v>0</v>
      </c>
      <c r="L199" s="33">
        <v>0</v>
      </c>
      <c r="M199" s="33">
        <v>0</v>
      </c>
      <c r="N199" s="33">
        <v>0</v>
      </c>
      <c r="O199" s="33">
        <v>0</v>
      </c>
      <c r="P199" s="101">
        <f t="shared" si="2"/>
        <v>0</v>
      </c>
    </row>
    <row r="200" spans="2:16" x14ac:dyDescent="0.2">
      <c r="B200" s="2" t="s">
        <v>634</v>
      </c>
      <c r="C200" s="2" t="s">
        <v>738</v>
      </c>
      <c r="D200" s="33">
        <v>0</v>
      </c>
      <c r="E200" s="33">
        <v>0</v>
      </c>
      <c r="F200" s="33">
        <v>0</v>
      </c>
      <c r="G200" s="33">
        <v>0</v>
      </c>
      <c r="H200" s="33">
        <v>0</v>
      </c>
      <c r="I200" s="33">
        <v>0</v>
      </c>
      <c r="J200" s="33">
        <v>0</v>
      </c>
      <c r="K200" s="33">
        <v>0</v>
      </c>
      <c r="L200" s="33">
        <v>0</v>
      </c>
      <c r="M200" s="33">
        <v>0</v>
      </c>
      <c r="N200" s="33">
        <v>0</v>
      </c>
      <c r="O200" s="33">
        <v>0</v>
      </c>
      <c r="P200" s="101">
        <f t="shared" si="2"/>
        <v>0</v>
      </c>
    </row>
    <row r="201" spans="2:16" x14ac:dyDescent="0.2">
      <c r="B201" s="2" t="s">
        <v>635</v>
      </c>
      <c r="C201" s="2" t="s">
        <v>738</v>
      </c>
      <c r="D201" s="33">
        <v>0</v>
      </c>
      <c r="E201" s="33">
        <v>0</v>
      </c>
      <c r="F201" s="33">
        <v>0</v>
      </c>
      <c r="G201" s="33">
        <v>0</v>
      </c>
      <c r="H201" s="33">
        <v>0</v>
      </c>
      <c r="I201" s="33">
        <v>0</v>
      </c>
      <c r="J201" s="33">
        <v>0</v>
      </c>
      <c r="K201" s="33">
        <v>0</v>
      </c>
      <c r="L201" s="33">
        <v>0</v>
      </c>
      <c r="M201" s="33">
        <v>0</v>
      </c>
      <c r="N201" s="33">
        <v>0</v>
      </c>
      <c r="O201" s="33">
        <v>0</v>
      </c>
      <c r="P201" s="101">
        <f t="shared" ref="P201:P257" si="3">SUM(D201:O201)</f>
        <v>0</v>
      </c>
    </row>
    <row r="202" spans="2:16" x14ac:dyDescent="0.2">
      <c r="B202" s="2" t="s">
        <v>636</v>
      </c>
      <c r="C202" s="2" t="s">
        <v>738</v>
      </c>
      <c r="D202" s="33">
        <v>0</v>
      </c>
      <c r="E202" s="33">
        <v>0</v>
      </c>
      <c r="F202" s="33">
        <v>0</v>
      </c>
      <c r="G202" s="33">
        <v>0</v>
      </c>
      <c r="H202" s="33">
        <v>0</v>
      </c>
      <c r="I202" s="33">
        <v>0</v>
      </c>
      <c r="J202" s="33">
        <v>0</v>
      </c>
      <c r="K202" s="33">
        <v>0</v>
      </c>
      <c r="L202" s="33">
        <v>0</v>
      </c>
      <c r="M202" s="33">
        <v>0</v>
      </c>
      <c r="N202" s="33">
        <v>0</v>
      </c>
      <c r="O202" s="33">
        <v>0</v>
      </c>
      <c r="P202" s="101">
        <f t="shared" si="3"/>
        <v>0</v>
      </c>
    </row>
    <row r="203" spans="2:16" x14ac:dyDescent="0.2">
      <c r="B203" s="2" t="s">
        <v>637</v>
      </c>
      <c r="C203" s="2" t="s">
        <v>738</v>
      </c>
      <c r="D203" s="33">
        <v>0</v>
      </c>
      <c r="E203" s="33">
        <v>0</v>
      </c>
      <c r="F203" s="33">
        <v>0</v>
      </c>
      <c r="G203" s="33">
        <v>0</v>
      </c>
      <c r="H203" s="33">
        <v>0</v>
      </c>
      <c r="I203" s="33">
        <v>0</v>
      </c>
      <c r="J203" s="33">
        <v>0</v>
      </c>
      <c r="K203" s="33">
        <v>0</v>
      </c>
      <c r="L203" s="33">
        <v>0</v>
      </c>
      <c r="M203" s="33">
        <v>0</v>
      </c>
      <c r="N203" s="33">
        <v>0</v>
      </c>
      <c r="O203" s="33">
        <v>0</v>
      </c>
      <c r="P203" s="101">
        <f t="shared" si="3"/>
        <v>0</v>
      </c>
    </row>
    <row r="204" spans="2:16" x14ac:dyDescent="0.2">
      <c r="B204" s="2" t="s">
        <v>638</v>
      </c>
      <c r="C204" s="2" t="s">
        <v>738</v>
      </c>
      <c r="D204" s="33">
        <v>0</v>
      </c>
      <c r="E204" s="33">
        <v>0</v>
      </c>
      <c r="F204" s="33">
        <v>0</v>
      </c>
      <c r="G204" s="33">
        <v>0</v>
      </c>
      <c r="H204" s="33">
        <v>0</v>
      </c>
      <c r="I204" s="33">
        <v>0</v>
      </c>
      <c r="J204" s="33">
        <v>0</v>
      </c>
      <c r="K204" s="33">
        <v>0</v>
      </c>
      <c r="L204" s="33">
        <v>0</v>
      </c>
      <c r="M204" s="33">
        <v>0</v>
      </c>
      <c r="N204" s="33">
        <v>0</v>
      </c>
      <c r="O204" s="33">
        <v>0</v>
      </c>
      <c r="P204" s="101">
        <f t="shared" si="3"/>
        <v>0</v>
      </c>
    </row>
    <row r="205" spans="2:16" x14ac:dyDescent="0.2">
      <c r="B205" s="2" t="s">
        <v>639</v>
      </c>
      <c r="C205" s="2" t="s">
        <v>738</v>
      </c>
      <c r="D205" s="33">
        <v>0</v>
      </c>
      <c r="E205" s="33">
        <v>0</v>
      </c>
      <c r="F205" s="33">
        <v>0</v>
      </c>
      <c r="G205" s="33">
        <v>0</v>
      </c>
      <c r="H205" s="33">
        <v>0</v>
      </c>
      <c r="I205" s="33">
        <v>0</v>
      </c>
      <c r="J205" s="33">
        <v>0</v>
      </c>
      <c r="K205" s="33">
        <v>0</v>
      </c>
      <c r="L205" s="33">
        <v>0</v>
      </c>
      <c r="M205" s="33">
        <v>0</v>
      </c>
      <c r="N205" s="33">
        <v>0</v>
      </c>
      <c r="O205" s="33">
        <v>0</v>
      </c>
      <c r="P205" s="101">
        <f t="shared" si="3"/>
        <v>0</v>
      </c>
    </row>
    <row r="206" spans="2:16" x14ac:dyDescent="0.2">
      <c r="B206" s="2" t="s">
        <v>685</v>
      </c>
      <c r="C206" s="2" t="s">
        <v>738</v>
      </c>
      <c r="D206" s="33">
        <v>0</v>
      </c>
      <c r="E206" s="33">
        <v>0</v>
      </c>
      <c r="F206" s="33">
        <v>0</v>
      </c>
      <c r="G206" s="33">
        <v>0</v>
      </c>
      <c r="H206" s="33">
        <v>0</v>
      </c>
      <c r="I206" s="33">
        <v>0</v>
      </c>
      <c r="J206" s="33">
        <v>0</v>
      </c>
      <c r="K206" s="33">
        <v>0</v>
      </c>
      <c r="L206" s="33">
        <v>0</v>
      </c>
      <c r="M206" s="33">
        <v>0</v>
      </c>
      <c r="N206" s="33">
        <v>0</v>
      </c>
      <c r="O206" s="33">
        <v>0</v>
      </c>
      <c r="P206" s="101">
        <f t="shared" si="3"/>
        <v>0</v>
      </c>
    </row>
    <row r="207" spans="2:16" x14ac:dyDescent="0.2">
      <c r="B207" s="2" t="s">
        <v>686</v>
      </c>
      <c r="C207" s="2" t="s">
        <v>738</v>
      </c>
      <c r="D207" s="33">
        <v>0</v>
      </c>
      <c r="E207" s="33">
        <v>0</v>
      </c>
      <c r="F207" s="33">
        <v>0</v>
      </c>
      <c r="G207" s="33">
        <v>0</v>
      </c>
      <c r="H207" s="33">
        <v>0</v>
      </c>
      <c r="I207" s="33">
        <v>0</v>
      </c>
      <c r="J207" s="33">
        <v>0</v>
      </c>
      <c r="K207" s="33">
        <v>0</v>
      </c>
      <c r="L207" s="33">
        <v>0</v>
      </c>
      <c r="M207" s="33">
        <v>0</v>
      </c>
      <c r="N207" s="33">
        <v>0</v>
      </c>
      <c r="O207" s="33">
        <v>0</v>
      </c>
      <c r="P207" s="101">
        <f t="shared" si="3"/>
        <v>0</v>
      </c>
    </row>
    <row r="208" spans="2:16" x14ac:dyDescent="0.2">
      <c r="B208" s="2" t="s">
        <v>687</v>
      </c>
      <c r="C208" s="2" t="s">
        <v>738</v>
      </c>
      <c r="D208" s="33">
        <v>0</v>
      </c>
      <c r="E208" s="33">
        <v>0</v>
      </c>
      <c r="F208" s="33">
        <v>0</v>
      </c>
      <c r="G208" s="33">
        <v>0</v>
      </c>
      <c r="H208" s="33">
        <v>0</v>
      </c>
      <c r="I208" s="33">
        <v>0</v>
      </c>
      <c r="J208" s="33">
        <v>0</v>
      </c>
      <c r="K208" s="33">
        <v>0</v>
      </c>
      <c r="L208" s="33">
        <v>0</v>
      </c>
      <c r="M208" s="33">
        <v>0</v>
      </c>
      <c r="N208" s="33">
        <v>0</v>
      </c>
      <c r="O208" s="33">
        <v>0</v>
      </c>
      <c r="P208" s="101">
        <f t="shared" si="3"/>
        <v>0</v>
      </c>
    </row>
    <row r="209" spans="2:16" x14ac:dyDescent="0.2">
      <c r="B209" s="2" t="s">
        <v>688</v>
      </c>
      <c r="C209" s="2" t="s">
        <v>738</v>
      </c>
      <c r="D209" s="33">
        <v>0</v>
      </c>
      <c r="E209" s="33">
        <v>0</v>
      </c>
      <c r="F209" s="33">
        <v>0</v>
      </c>
      <c r="G209" s="33">
        <v>0</v>
      </c>
      <c r="H209" s="33">
        <v>0</v>
      </c>
      <c r="I209" s="33">
        <v>0</v>
      </c>
      <c r="J209" s="33">
        <v>0</v>
      </c>
      <c r="K209" s="33">
        <v>0</v>
      </c>
      <c r="L209" s="33">
        <v>0</v>
      </c>
      <c r="M209" s="33">
        <v>0</v>
      </c>
      <c r="N209" s="33">
        <v>0</v>
      </c>
      <c r="O209" s="33">
        <v>0</v>
      </c>
      <c r="P209" s="101">
        <f t="shared" si="3"/>
        <v>0</v>
      </c>
    </row>
    <row r="210" spans="2:16" x14ac:dyDescent="0.2">
      <c r="B210" s="2" t="s">
        <v>689</v>
      </c>
      <c r="C210" s="2" t="s">
        <v>738</v>
      </c>
      <c r="D210" s="33">
        <v>0</v>
      </c>
      <c r="E210" s="33">
        <v>0</v>
      </c>
      <c r="F210" s="33">
        <v>0</v>
      </c>
      <c r="G210" s="33">
        <v>0</v>
      </c>
      <c r="H210" s="33">
        <v>0</v>
      </c>
      <c r="I210" s="33">
        <v>0</v>
      </c>
      <c r="J210" s="33">
        <v>0</v>
      </c>
      <c r="K210" s="33">
        <v>0</v>
      </c>
      <c r="L210" s="33">
        <v>0</v>
      </c>
      <c r="M210" s="33">
        <v>0</v>
      </c>
      <c r="N210" s="33">
        <v>0</v>
      </c>
      <c r="O210" s="33">
        <v>0</v>
      </c>
      <c r="P210" s="101">
        <f t="shared" si="3"/>
        <v>0</v>
      </c>
    </row>
    <row r="211" spans="2:16" x14ac:dyDescent="0.2">
      <c r="B211" s="2" t="s">
        <v>690</v>
      </c>
      <c r="C211" s="2" t="s">
        <v>738</v>
      </c>
      <c r="D211" s="33">
        <v>106.76413120000002</v>
      </c>
      <c r="E211" s="33">
        <v>96.01078030000005</v>
      </c>
      <c r="F211" s="33">
        <v>98.714694999999949</v>
      </c>
      <c r="G211" s="33">
        <v>93.507788000000005</v>
      </c>
      <c r="H211" s="33">
        <v>125.35516540000039</v>
      </c>
      <c r="I211" s="33">
        <v>122.85856529999998</v>
      </c>
      <c r="J211" s="33">
        <v>126.67839339999996</v>
      </c>
      <c r="K211" s="33">
        <v>130.23916780000005</v>
      </c>
      <c r="L211" s="33">
        <v>112.2422495</v>
      </c>
      <c r="M211" s="33">
        <v>137.76567079999998</v>
      </c>
      <c r="N211" s="33">
        <v>140.18036439999995</v>
      </c>
      <c r="O211" s="33">
        <v>139.71529339999987</v>
      </c>
      <c r="P211" s="101">
        <f t="shared" si="3"/>
        <v>1430.0322645000001</v>
      </c>
    </row>
    <row r="212" spans="2:16" x14ac:dyDescent="0.2">
      <c r="B212" s="2" t="s">
        <v>692</v>
      </c>
      <c r="C212" s="2" t="s">
        <v>738</v>
      </c>
      <c r="D212" s="33">
        <v>0</v>
      </c>
      <c r="E212" s="33">
        <v>0</v>
      </c>
      <c r="F212" s="33">
        <v>0</v>
      </c>
      <c r="G212" s="33">
        <v>0</v>
      </c>
      <c r="H212" s="33">
        <v>0</v>
      </c>
      <c r="I212" s="33">
        <v>0</v>
      </c>
      <c r="J212" s="33">
        <v>0</v>
      </c>
      <c r="K212" s="33">
        <v>0</v>
      </c>
      <c r="L212" s="33">
        <v>0</v>
      </c>
      <c r="M212" s="33">
        <v>0</v>
      </c>
      <c r="N212" s="33">
        <v>0</v>
      </c>
      <c r="O212" s="33">
        <v>0</v>
      </c>
      <c r="P212" s="101">
        <f t="shared" si="3"/>
        <v>0</v>
      </c>
    </row>
    <row r="213" spans="2:16" x14ac:dyDescent="0.2">
      <c r="B213" s="2" t="s">
        <v>691</v>
      </c>
      <c r="C213" s="2" t="s">
        <v>738</v>
      </c>
      <c r="D213" s="33">
        <v>0</v>
      </c>
      <c r="E213" s="33">
        <v>0</v>
      </c>
      <c r="F213" s="33">
        <v>0</v>
      </c>
      <c r="G213" s="33">
        <v>0</v>
      </c>
      <c r="H213" s="33">
        <v>0</v>
      </c>
      <c r="I213" s="33">
        <v>0</v>
      </c>
      <c r="J213" s="33">
        <v>0</v>
      </c>
      <c r="K213" s="33">
        <v>0</v>
      </c>
      <c r="L213" s="33">
        <v>0</v>
      </c>
      <c r="M213" s="33">
        <v>0</v>
      </c>
      <c r="N213" s="33">
        <v>0</v>
      </c>
      <c r="O213" s="33">
        <v>0</v>
      </c>
      <c r="P213" s="101">
        <f t="shared" si="3"/>
        <v>0</v>
      </c>
    </row>
    <row r="214" spans="2:16" x14ac:dyDescent="0.2">
      <c r="B214" s="2" t="s">
        <v>406</v>
      </c>
      <c r="C214" s="2" t="s">
        <v>738</v>
      </c>
      <c r="D214" s="33">
        <v>0</v>
      </c>
      <c r="E214" s="33">
        <v>0</v>
      </c>
      <c r="F214" s="33">
        <v>0</v>
      </c>
      <c r="G214" s="33">
        <v>0</v>
      </c>
      <c r="H214" s="33">
        <v>0</v>
      </c>
      <c r="I214" s="33">
        <v>0</v>
      </c>
      <c r="J214" s="33">
        <v>0</v>
      </c>
      <c r="K214" s="33">
        <v>0</v>
      </c>
      <c r="L214" s="33">
        <v>0</v>
      </c>
      <c r="M214" s="33">
        <v>0</v>
      </c>
      <c r="N214" s="33">
        <v>0</v>
      </c>
      <c r="O214" s="33">
        <v>0</v>
      </c>
      <c r="P214" s="101">
        <f t="shared" si="3"/>
        <v>0</v>
      </c>
    </row>
    <row r="215" spans="2:16" x14ac:dyDescent="0.2">
      <c r="B215" s="2" t="s">
        <v>693</v>
      </c>
      <c r="C215" s="2" t="s">
        <v>738</v>
      </c>
      <c r="D215" s="33">
        <v>0</v>
      </c>
      <c r="E215" s="33">
        <v>0</v>
      </c>
      <c r="F215" s="33">
        <v>0</v>
      </c>
      <c r="G215" s="33">
        <v>0</v>
      </c>
      <c r="H215" s="33">
        <v>0</v>
      </c>
      <c r="I215" s="33">
        <v>0</v>
      </c>
      <c r="J215" s="33">
        <v>0</v>
      </c>
      <c r="K215" s="33">
        <v>0</v>
      </c>
      <c r="L215" s="33">
        <v>0</v>
      </c>
      <c r="M215" s="33">
        <v>0</v>
      </c>
      <c r="N215" s="33">
        <v>0</v>
      </c>
      <c r="O215" s="33">
        <v>0</v>
      </c>
      <c r="P215" s="101">
        <f t="shared" si="3"/>
        <v>0</v>
      </c>
    </row>
    <row r="216" spans="2:16" x14ac:dyDescent="0.2">
      <c r="B216" s="2" t="s">
        <v>694</v>
      </c>
      <c r="C216" s="2" t="s">
        <v>738</v>
      </c>
      <c r="D216" s="33">
        <v>0</v>
      </c>
      <c r="E216" s="33">
        <v>0</v>
      </c>
      <c r="F216" s="33">
        <v>0</v>
      </c>
      <c r="G216" s="33">
        <v>0</v>
      </c>
      <c r="H216" s="33">
        <v>0</v>
      </c>
      <c r="I216" s="33">
        <v>0</v>
      </c>
      <c r="J216" s="33">
        <v>0</v>
      </c>
      <c r="K216" s="33">
        <v>0</v>
      </c>
      <c r="L216" s="33">
        <v>0</v>
      </c>
      <c r="M216" s="33">
        <v>0</v>
      </c>
      <c r="N216" s="33">
        <v>0</v>
      </c>
      <c r="O216" s="33">
        <v>0</v>
      </c>
      <c r="P216" s="101">
        <f t="shared" si="3"/>
        <v>0</v>
      </c>
    </row>
    <row r="217" spans="2:16" x14ac:dyDescent="0.2">
      <c r="B217" s="2" t="s">
        <v>695</v>
      </c>
      <c r="C217" s="2" t="s">
        <v>738</v>
      </c>
      <c r="D217" s="33">
        <v>0</v>
      </c>
      <c r="E217" s="33">
        <v>0</v>
      </c>
      <c r="F217" s="33">
        <v>0</v>
      </c>
      <c r="G217" s="33">
        <v>0</v>
      </c>
      <c r="H217" s="33">
        <v>0</v>
      </c>
      <c r="I217" s="33">
        <v>0</v>
      </c>
      <c r="J217" s="33">
        <v>0</v>
      </c>
      <c r="K217" s="33">
        <v>0</v>
      </c>
      <c r="L217" s="33">
        <v>0</v>
      </c>
      <c r="M217" s="33">
        <v>0</v>
      </c>
      <c r="N217" s="33">
        <v>0</v>
      </c>
      <c r="O217" s="33">
        <v>0</v>
      </c>
      <c r="P217" s="101">
        <f t="shared" si="3"/>
        <v>0</v>
      </c>
    </row>
    <row r="218" spans="2:16" x14ac:dyDescent="0.2">
      <c r="B218" s="2" t="s">
        <v>696</v>
      </c>
      <c r="C218" s="2" t="s">
        <v>738</v>
      </c>
      <c r="D218" s="33">
        <v>0</v>
      </c>
      <c r="E218" s="33">
        <v>0</v>
      </c>
      <c r="F218" s="33">
        <v>0</v>
      </c>
      <c r="G218" s="33">
        <v>0</v>
      </c>
      <c r="H218" s="33">
        <v>0</v>
      </c>
      <c r="I218" s="33">
        <v>0</v>
      </c>
      <c r="J218" s="33">
        <v>0</v>
      </c>
      <c r="K218" s="33">
        <v>0</v>
      </c>
      <c r="L218" s="33">
        <v>0</v>
      </c>
      <c r="M218" s="33">
        <v>0</v>
      </c>
      <c r="N218" s="33">
        <v>0</v>
      </c>
      <c r="O218" s="33">
        <v>0</v>
      </c>
      <c r="P218" s="101">
        <f t="shared" si="3"/>
        <v>0</v>
      </c>
    </row>
    <row r="219" spans="2:16" x14ac:dyDescent="0.2">
      <c r="B219" s="2" t="s">
        <v>697</v>
      </c>
      <c r="C219" s="2" t="s">
        <v>738</v>
      </c>
      <c r="D219" s="33">
        <v>0</v>
      </c>
      <c r="E219" s="33">
        <v>0</v>
      </c>
      <c r="F219" s="33">
        <v>0</v>
      </c>
      <c r="G219" s="33">
        <v>0</v>
      </c>
      <c r="H219" s="33">
        <v>0</v>
      </c>
      <c r="I219" s="33">
        <v>0</v>
      </c>
      <c r="J219" s="33">
        <v>0</v>
      </c>
      <c r="K219" s="33">
        <v>0</v>
      </c>
      <c r="L219" s="33">
        <v>0</v>
      </c>
      <c r="M219" s="33">
        <v>0</v>
      </c>
      <c r="N219" s="33">
        <v>0</v>
      </c>
      <c r="O219" s="33">
        <v>0</v>
      </c>
      <c r="P219" s="101">
        <f t="shared" si="3"/>
        <v>0</v>
      </c>
    </row>
    <row r="220" spans="2:16" x14ac:dyDescent="0.2">
      <c r="B220" s="2" t="s">
        <v>698</v>
      </c>
      <c r="C220" s="2" t="s">
        <v>738</v>
      </c>
      <c r="D220" s="33">
        <v>0</v>
      </c>
      <c r="E220" s="33">
        <v>0</v>
      </c>
      <c r="F220" s="33">
        <v>0</v>
      </c>
      <c r="G220" s="33">
        <v>0</v>
      </c>
      <c r="H220" s="33">
        <v>0</v>
      </c>
      <c r="I220" s="33">
        <v>0</v>
      </c>
      <c r="J220" s="33">
        <v>0</v>
      </c>
      <c r="K220" s="33">
        <v>0</v>
      </c>
      <c r="L220" s="33">
        <v>0</v>
      </c>
      <c r="M220" s="33">
        <v>0</v>
      </c>
      <c r="N220" s="33">
        <v>0</v>
      </c>
      <c r="O220" s="33">
        <v>0</v>
      </c>
      <c r="P220" s="101">
        <f t="shared" si="3"/>
        <v>0</v>
      </c>
    </row>
    <row r="221" spans="2:16" x14ac:dyDescent="0.2">
      <c r="B221" s="2" t="s">
        <v>699</v>
      </c>
      <c r="C221" s="2" t="s">
        <v>738</v>
      </c>
      <c r="D221" s="33">
        <v>0</v>
      </c>
      <c r="E221" s="33">
        <v>0</v>
      </c>
      <c r="F221" s="33">
        <v>0</v>
      </c>
      <c r="G221" s="33">
        <v>0</v>
      </c>
      <c r="H221" s="33">
        <v>0</v>
      </c>
      <c r="I221" s="33">
        <v>0</v>
      </c>
      <c r="J221" s="33">
        <v>0</v>
      </c>
      <c r="K221" s="33">
        <v>0</v>
      </c>
      <c r="L221" s="33">
        <v>0</v>
      </c>
      <c r="M221" s="33">
        <v>0</v>
      </c>
      <c r="N221" s="33">
        <v>0</v>
      </c>
      <c r="O221" s="33">
        <v>0</v>
      </c>
      <c r="P221" s="101">
        <f t="shared" si="3"/>
        <v>0</v>
      </c>
    </row>
    <row r="222" spans="2:16" x14ac:dyDescent="0.2">
      <c r="B222" s="2" t="s">
        <v>700</v>
      </c>
      <c r="C222" s="2" t="s">
        <v>738</v>
      </c>
      <c r="D222" s="33">
        <v>0</v>
      </c>
      <c r="E222" s="33">
        <v>0</v>
      </c>
      <c r="F222" s="33">
        <v>0</v>
      </c>
      <c r="G222" s="33">
        <v>0</v>
      </c>
      <c r="H222" s="33">
        <v>0</v>
      </c>
      <c r="I222" s="33">
        <v>0</v>
      </c>
      <c r="J222" s="33">
        <v>0</v>
      </c>
      <c r="K222" s="33">
        <v>0</v>
      </c>
      <c r="L222" s="33">
        <v>0</v>
      </c>
      <c r="M222" s="33">
        <v>0</v>
      </c>
      <c r="N222" s="33">
        <v>0</v>
      </c>
      <c r="O222" s="33">
        <v>0</v>
      </c>
      <c r="P222" s="101">
        <f t="shared" si="3"/>
        <v>0</v>
      </c>
    </row>
    <row r="223" spans="2:16" x14ac:dyDescent="0.2">
      <c r="B223" s="2" t="s">
        <v>701</v>
      </c>
      <c r="C223" s="2" t="s">
        <v>738</v>
      </c>
      <c r="D223" s="33">
        <v>0</v>
      </c>
      <c r="E223" s="33">
        <v>0</v>
      </c>
      <c r="F223" s="33">
        <v>0</v>
      </c>
      <c r="G223" s="33">
        <v>0</v>
      </c>
      <c r="H223" s="33">
        <v>0</v>
      </c>
      <c r="I223" s="33">
        <v>0</v>
      </c>
      <c r="J223" s="33">
        <v>0</v>
      </c>
      <c r="K223" s="33">
        <v>0</v>
      </c>
      <c r="L223" s="33">
        <v>0</v>
      </c>
      <c r="M223" s="33">
        <v>0</v>
      </c>
      <c r="N223" s="33">
        <v>0</v>
      </c>
      <c r="O223" s="33">
        <v>0</v>
      </c>
      <c r="P223" s="101">
        <f t="shared" si="3"/>
        <v>0</v>
      </c>
    </row>
    <row r="224" spans="2:16" x14ac:dyDescent="0.2">
      <c r="B224" s="2" t="s">
        <v>706</v>
      </c>
      <c r="C224" s="2" t="s">
        <v>738</v>
      </c>
      <c r="D224" s="33">
        <v>0</v>
      </c>
      <c r="E224" s="33">
        <v>0</v>
      </c>
      <c r="F224" s="33">
        <v>0</v>
      </c>
      <c r="G224" s="33">
        <v>0</v>
      </c>
      <c r="H224" s="33">
        <v>0</v>
      </c>
      <c r="I224" s="33">
        <v>0</v>
      </c>
      <c r="J224" s="33">
        <v>0</v>
      </c>
      <c r="K224" s="33">
        <v>0</v>
      </c>
      <c r="L224" s="33">
        <v>0</v>
      </c>
      <c r="M224" s="33">
        <v>0</v>
      </c>
      <c r="N224" s="33">
        <v>0</v>
      </c>
      <c r="O224" s="33">
        <v>0</v>
      </c>
      <c r="P224" s="101">
        <f t="shared" si="3"/>
        <v>0</v>
      </c>
    </row>
    <row r="225" spans="2:16" x14ac:dyDescent="0.2">
      <c r="B225" s="2" t="s">
        <v>707</v>
      </c>
      <c r="C225" s="2" t="s">
        <v>738</v>
      </c>
      <c r="D225" s="33">
        <v>0</v>
      </c>
      <c r="E225" s="33">
        <v>0</v>
      </c>
      <c r="F225" s="33">
        <v>0</v>
      </c>
      <c r="G225" s="33">
        <v>0</v>
      </c>
      <c r="H225" s="33">
        <v>0</v>
      </c>
      <c r="I225" s="33">
        <v>0</v>
      </c>
      <c r="J225" s="33">
        <v>0</v>
      </c>
      <c r="K225" s="33">
        <v>0</v>
      </c>
      <c r="L225" s="33">
        <v>0</v>
      </c>
      <c r="M225" s="33">
        <v>0</v>
      </c>
      <c r="N225" s="33">
        <v>0</v>
      </c>
      <c r="O225" s="33">
        <v>0</v>
      </c>
      <c r="P225" s="101">
        <f t="shared" si="3"/>
        <v>0</v>
      </c>
    </row>
    <row r="226" spans="2:16" x14ac:dyDescent="0.2">
      <c r="B226" s="2" t="s">
        <v>702</v>
      </c>
      <c r="C226" s="2" t="s">
        <v>738</v>
      </c>
      <c r="D226" s="33">
        <v>0</v>
      </c>
      <c r="E226" s="33">
        <v>0</v>
      </c>
      <c r="F226" s="33">
        <v>0</v>
      </c>
      <c r="G226" s="33">
        <v>0</v>
      </c>
      <c r="H226" s="33">
        <v>0</v>
      </c>
      <c r="I226" s="33">
        <v>0</v>
      </c>
      <c r="J226" s="33">
        <v>0</v>
      </c>
      <c r="K226" s="33">
        <v>0</v>
      </c>
      <c r="L226" s="33">
        <v>0</v>
      </c>
      <c r="M226" s="33">
        <v>0</v>
      </c>
      <c r="N226" s="33">
        <v>0</v>
      </c>
      <c r="O226" s="33">
        <v>0</v>
      </c>
      <c r="P226" s="101">
        <f t="shared" si="3"/>
        <v>0</v>
      </c>
    </row>
    <row r="227" spans="2:16" x14ac:dyDescent="0.2">
      <c r="B227" s="2" t="s">
        <v>703</v>
      </c>
      <c r="C227" s="2" t="s">
        <v>738</v>
      </c>
      <c r="D227" s="33">
        <v>0</v>
      </c>
      <c r="E227" s="33">
        <v>0</v>
      </c>
      <c r="F227" s="33">
        <v>0</v>
      </c>
      <c r="G227" s="33">
        <v>0</v>
      </c>
      <c r="H227" s="33">
        <v>0</v>
      </c>
      <c r="I227" s="33">
        <v>0</v>
      </c>
      <c r="J227" s="33">
        <v>0</v>
      </c>
      <c r="K227" s="33">
        <v>0</v>
      </c>
      <c r="L227" s="33">
        <v>0</v>
      </c>
      <c r="M227" s="33">
        <v>0</v>
      </c>
      <c r="N227" s="33">
        <v>0</v>
      </c>
      <c r="O227" s="33">
        <v>0</v>
      </c>
      <c r="P227" s="101">
        <f t="shared" si="3"/>
        <v>0</v>
      </c>
    </row>
    <row r="228" spans="2:16" x14ac:dyDescent="0.2">
      <c r="B228" s="2" t="s">
        <v>708</v>
      </c>
      <c r="C228" s="2" t="s">
        <v>738</v>
      </c>
      <c r="D228" s="33">
        <v>0</v>
      </c>
      <c r="E228" s="33">
        <v>0</v>
      </c>
      <c r="F228" s="33">
        <v>0</v>
      </c>
      <c r="G228" s="33">
        <v>0</v>
      </c>
      <c r="H228" s="33">
        <v>0</v>
      </c>
      <c r="I228" s="33">
        <v>0</v>
      </c>
      <c r="J228" s="33">
        <v>0</v>
      </c>
      <c r="K228" s="33">
        <v>0</v>
      </c>
      <c r="L228" s="33">
        <v>0</v>
      </c>
      <c r="M228" s="33">
        <v>0</v>
      </c>
      <c r="N228" s="33">
        <v>0</v>
      </c>
      <c r="O228" s="33">
        <v>0</v>
      </c>
      <c r="P228" s="101">
        <f t="shared" si="3"/>
        <v>0</v>
      </c>
    </row>
    <row r="229" spans="2:16" x14ac:dyDescent="0.2">
      <c r="B229" s="2" t="s">
        <v>709</v>
      </c>
      <c r="C229" s="2" t="s">
        <v>738</v>
      </c>
      <c r="D229" s="33">
        <v>0</v>
      </c>
      <c r="E229" s="33">
        <v>0</v>
      </c>
      <c r="F229" s="33">
        <v>0</v>
      </c>
      <c r="G229" s="33">
        <v>0</v>
      </c>
      <c r="H229" s="33">
        <v>0</v>
      </c>
      <c r="I229" s="33">
        <v>0</v>
      </c>
      <c r="J229" s="33">
        <v>0</v>
      </c>
      <c r="K229" s="33">
        <v>0</v>
      </c>
      <c r="L229" s="33">
        <v>0</v>
      </c>
      <c r="M229" s="33">
        <v>0</v>
      </c>
      <c r="N229" s="33">
        <v>0</v>
      </c>
      <c r="O229" s="33">
        <v>0</v>
      </c>
      <c r="P229" s="101">
        <f t="shared" si="3"/>
        <v>0</v>
      </c>
    </row>
    <row r="230" spans="2:16" x14ac:dyDescent="0.2">
      <c r="B230" s="2" t="s">
        <v>710</v>
      </c>
      <c r="C230" s="2" t="s">
        <v>738</v>
      </c>
      <c r="D230" s="33">
        <v>0</v>
      </c>
      <c r="E230" s="33">
        <v>0</v>
      </c>
      <c r="F230" s="33">
        <v>0</v>
      </c>
      <c r="G230" s="33">
        <v>0</v>
      </c>
      <c r="H230" s="33">
        <v>0</v>
      </c>
      <c r="I230" s="33">
        <v>0</v>
      </c>
      <c r="J230" s="33">
        <v>0</v>
      </c>
      <c r="K230" s="33">
        <v>0</v>
      </c>
      <c r="L230" s="33">
        <v>0</v>
      </c>
      <c r="M230" s="33">
        <v>0</v>
      </c>
      <c r="N230" s="33">
        <v>0</v>
      </c>
      <c r="O230" s="33">
        <v>0</v>
      </c>
      <c r="P230" s="101">
        <f t="shared" si="3"/>
        <v>0</v>
      </c>
    </row>
    <row r="231" spans="2:16" x14ac:dyDescent="0.2">
      <c r="B231" s="2" t="s">
        <v>711</v>
      </c>
      <c r="C231" s="2" t="s">
        <v>738</v>
      </c>
      <c r="D231" s="33">
        <v>0</v>
      </c>
      <c r="E231" s="33">
        <v>0</v>
      </c>
      <c r="F231" s="33">
        <v>0</v>
      </c>
      <c r="G231" s="33">
        <v>0</v>
      </c>
      <c r="H231" s="33">
        <v>11.297975800000012</v>
      </c>
      <c r="I231" s="33">
        <v>14.870667700000006</v>
      </c>
      <c r="J231" s="33">
        <v>10.407421600000006</v>
      </c>
      <c r="K231" s="33">
        <v>19.868619799999994</v>
      </c>
      <c r="L231" s="33">
        <v>15.357983700000005</v>
      </c>
      <c r="M231" s="33">
        <v>11.76105419999999</v>
      </c>
      <c r="N231" s="33">
        <v>14.774845400000016</v>
      </c>
      <c r="O231" s="33">
        <v>11.013786700000004</v>
      </c>
      <c r="P231" s="101">
        <f t="shared" si="3"/>
        <v>109.35235490000002</v>
      </c>
    </row>
    <row r="232" spans="2:16" x14ac:dyDescent="0.2">
      <c r="B232" s="2" t="s">
        <v>712</v>
      </c>
      <c r="C232" s="2" t="s">
        <v>738</v>
      </c>
      <c r="D232" s="33">
        <v>0</v>
      </c>
      <c r="E232" s="33">
        <v>0</v>
      </c>
      <c r="F232" s="33">
        <v>0</v>
      </c>
      <c r="G232" s="33">
        <v>0</v>
      </c>
      <c r="H232" s="33">
        <v>0</v>
      </c>
      <c r="I232" s="33">
        <v>0</v>
      </c>
      <c r="J232" s="33">
        <v>0</v>
      </c>
      <c r="K232" s="33">
        <v>0</v>
      </c>
      <c r="L232" s="33">
        <v>0</v>
      </c>
      <c r="M232" s="33">
        <v>0</v>
      </c>
      <c r="N232" s="33">
        <v>0</v>
      </c>
      <c r="O232" s="33">
        <v>0</v>
      </c>
      <c r="P232" s="101">
        <f t="shared" si="3"/>
        <v>0</v>
      </c>
    </row>
    <row r="233" spans="2:16" x14ac:dyDescent="0.2">
      <c r="B233" s="2" t="s">
        <v>713</v>
      </c>
      <c r="C233" s="2" t="s">
        <v>738</v>
      </c>
      <c r="D233" s="33">
        <v>0</v>
      </c>
      <c r="E233" s="33">
        <v>0</v>
      </c>
      <c r="F233" s="33">
        <v>0</v>
      </c>
      <c r="G233" s="33">
        <v>0</v>
      </c>
      <c r="H233" s="33">
        <v>0</v>
      </c>
      <c r="I233" s="33">
        <v>0</v>
      </c>
      <c r="J233" s="33">
        <v>0</v>
      </c>
      <c r="K233" s="33">
        <v>0</v>
      </c>
      <c r="L233" s="33">
        <v>0</v>
      </c>
      <c r="M233" s="33">
        <v>0</v>
      </c>
      <c r="N233" s="33">
        <v>0</v>
      </c>
      <c r="O233" s="33">
        <v>0</v>
      </c>
      <c r="P233" s="101">
        <f t="shared" si="3"/>
        <v>0</v>
      </c>
    </row>
    <row r="234" spans="2:16" x14ac:dyDescent="0.2">
      <c r="B234" s="2" t="s">
        <v>714</v>
      </c>
      <c r="C234" s="2" t="s">
        <v>738</v>
      </c>
      <c r="D234" s="33">
        <v>0</v>
      </c>
      <c r="E234" s="33">
        <v>0</v>
      </c>
      <c r="F234" s="33">
        <v>0</v>
      </c>
      <c r="G234" s="33">
        <v>0</v>
      </c>
      <c r="H234" s="33">
        <v>0</v>
      </c>
      <c r="I234" s="33">
        <v>0</v>
      </c>
      <c r="J234" s="33">
        <v>0</v>
      </c>
      <c r="K234" s="33">
        <v>0</v>
      </c>
      <c r="L234" s="33">
        <v>0</v>
      </c>
      <c r="M234" s="33">
        <v>0</v>
      </c>
      <c r="N234" s="33">
        <v>0</v>
      </c>
      <c r="O234" s="33">
        <v>0</v>
      </c>
      <c r="P234" s="101">
        <f t="shared" si="3"/>
        <v>0</v>
      </c>
    </row>
    <row r="235" spans="2:16" x14ac:dyDescent="0.2">
      <c r="B235" s="2" t="s">
        <v>715</v>
      </c>
      <c r="C235" s="2" t="s">
        <v>738</v>
      </c>
      <c r="D235" s="33">
        <v>0</v>
      </c>
      <c r="E235" s="33">
        <v>0</v>
      </c>
      <c r="F235" s="33">
        <v>0</v>
      </c>
      <c r="G235" s="33">
        <v>0</v>
      </c>
      <c r="H235" s="33">
        <v>0</v>
      </c>
      <c r="I235" s="33">
        <v>0</v>
      </c>
      <c r="J235" s="33">
        <v>0</v>
      </c>
      <c r="K235" s="33">
        <v>0</v>
      </c>
      <c r="L235" s="33">
        <v>0</v>
      </c>
      <c r="M235" s="33">
        <v>0</v>
      </c>
      <c r="N235" s="33">
        <v>0</v>
      </c>
      <c r="O235" s="33">
        <v>0</v>
      </c>
      <c r="P235" s="101">
        <f t="shared" si="3"/>
        <v>0</v>
      </c>
    </row>
    <row r="236" spans="2:16" x14ac:dyDescent="0.2">
      <c r="B236" s="2" t="s">
        <v>718</v>
      </c>
      <c r="C236" s="2" t="s">
        <v>738</v>
      </c>
      <c r="D236" s="33">
        <v>0</v>
      </c>
      <c r="E236" s="33">
        <v>0</v>
      </c>
      <c r="F236" s="33">
        <v>0</v>
      </c>
      <c r="G236" s="33">
        <v>0</v>
      </c>
      <c r="H236" s="33">
        <v>0</v>
      </c>
      <c r="I236" s="33">
        <v>0</v>
      </c>
      <c r="J236" s="33">
        <v>0</v>
      </c>
      <c r="K236" s="33">
        <v>0</v>
      </c>
      <c r="L236" s="33">
        <v>0</v>
      </c>
      <c r="M236" s="33">
        <v>0</v>
      </c>
      <c r="N236" s="33">
        <v>0</v>
      </c>
      <c r="O236" s="33">
        <v>0</v>
      </c>
      <c r="P236" s="101">
        <f t="shared" si="3"/>
        <v>0</v>
      </c>
    </row>
    <row r="237" spans="2:16" x14ac:dyDescent="0.2">
      <c r="B237" s="2" t="s">
        <v>716</v>
      </c>
      <c r="C237" s="2" t="s">
        <v>738</v>
      </c>
      <c r="D237" s="33">
        <v>0</v>
      </c>
      <c r="E237" s="33">
        <v>0</v>
      </c>
      <c r="F237" s="33">
        <v>0</v>
      </c>
      <c r="G237" s="33">
        <v>0</v>
      </c>
      <c r="H237" s="33">
        <v>0</v>
      </c>
      <c r="I237" s="33">
        <v>0</v>
      </c>
      <c r="J237" s="33">
        <v>0</v>
      </c>
      <c r="K237" s="33">
        <v>0</v>
      </c>
      <c r="L237" s="33">
        <v>0</v>
      </c>
      <c r="M237" s="33">
        <v>0</v>
      </c>
      <c r="N237" s="33">
        <v>0</v>
      </c>
      <c r="O237" s="33">
        <v>0</v>
      </c>
      <c r="P237" s="101">
        <f t="shared" si="3"/>
        <v>0</v>
      </c>
    </row>
    <row r="238" spans="2:16" x14ac:dyDescent="0.2">
      <c r="B238" s="2" t="s">
        <v>717</v>
      </c>
      <c r="C238" s="2" t="s">
        <v>738</v>
      </c>
      <c r="D238" s="33">
        <v>0</v>
      </c>
      <c r="E238" s="33">
        <v>0</v>
      </c>
      <c r="F238" s="33">
        <v>0</v>
      </c>
      <c r="G238" s="33">
        <v>0</v>
      </c>
      <c r="H238" s="33">
        <v>0</v>
      </c>
      <c r="I238" s="33">
        <v>0</v>
      </c>
      <c r="J238" s="33">
        <v>0</v>
      </c>
      <c r="K238" s="33">
        <v>0</v>
      </c>
      <c r="L238" s="33">
        <v>0</v>
      </c>
      <c r="M238" s="33">
        <v>0</v>
      </c>
      <c r="N238" s="33">
        <v>0</v>
      </c>
      <c r="O238" s="33">
        <v>0</v>
      </c>
      <c r="P238" s="101">
        <f t="shared" si="3"/>
        <v>0</v>
      </c>
    </row>
    <row r="239" spans="2:16" x14ac:dyDescent="0.2">
      <c r="B239" s="2" t="s">
        <v>756</v>
      </c>
      <c r="C239" s="2" t="s">
        <v>738</v>
      </c>
      <c r="D239" s="33">
        <v>0</v>
      </c>
      <c r="E239" s="33">
        <v>0</v>
      </c>
      <c r="F239" s="33">
        <v>35.99841099999999</v>
      </c>
      <c r="G239" s="33">
        <v>0</v>
      </c>
      <c r="H239" s="33">
        <v>0</v>
      </c>
      <c r="I239" s="33">
        <v>0</v>
      </c>
      <c r="J239" s="33">
        <v>0</v>
      </c>
      <c r="K239" s="33">
        <v>0</v>
      </c>
      <c r="L239" s="33">
        <v>0</v>
      </c>
      <c r="M239" s="33">
        <v>0</v>
      </c>
      <c r="N239" s="33">
        <v>0</v>
      </c>
      <c r="O239" s="33">
        <v>0</v>
      </c>
      <c r="P239" s="101">
        <f t="shared" si="3"/>
        <v>35.99841099999999</v>
      </c>
    </row>
    <row r="240" spans="2:16" x14ac:dyDescent="0.2">
      <c r="B240" s="2" t="s">
        <v>757</v>
      </c>
      <c r="C240" s="2" t="s">
        <v>738</v>
      </c>
      <c r="D240" s="33">
        <v>0</v>
      </c>
      <c r="E240" s="33">
        <v>0</v>
      </c>
      <c r="F240" s="33">
        <v>0</v>
      </c>
      <c r="G240" s="33">
        <v>239.02938439999997</v>
      </c>
      <c r="H240" s="33">
        <v>243.05778620000009</v>
      </c>
      <c r="I240" s="33">
        <v>253.6069490000001</v>
      </c>
      <c r="J240" s="33">
        <v>263.93719199999998</v>
      </c>
      <c r="K240" s="33">
        <v>263.09562700000009</v>
      </c>
      <c r="L240" s="33">
        <v>260.47992500000009</v>
      </c>
      <c r="M240" s="33">
        <v>322.54462180000007</v>
      </c>
      <c r="N240" s="33">
        <v>313.74705689999996</v>
      </c>
      <c r="O240" s="33">
        <v>315.42647200000005</v>
      </c>
      <c r="P240" s="101">
        <f t="shared" si="3"/>
        <v>2474.9250143000008</v>
      </c>
    </row>
    <row r="241" spans="2:16" x14ac:dyDescent="0.2">
      <c r="B241" s="2" t="s">
        <v>65</v>
      </c>
      <c r="C241" s="2" t="s">
        <v>738</v>
      </c>
      <c r="D241" s="33">
        <v>1802.4508183224477</v>
      </c>
      <c r="E241" s="33">
        <v>1610.5395409821149</v>
      </c>
      <c r="F241" s="33">
        <v>1720.515353769963</v>
      </c>
      <c r="G241" s="33">
        <v>1566.8848327082642</v>
      </c>
      <c r="H241" s="33">
        <v>1701.0573199581581</v>
      </c>
      <c r="I241" s="33">
        <v>1699.2253988906778</v>
      </c>
      <c r="J241" s="33">
        <v>1732.108497135393</v>
      </c>
      <c r="K241" s="33">
        <v>1746.5876402567383</v>
      </c>
      <c r="L241" s="33">
        <v>1673.5915819459181</v>
      </c>
      <c r="M241" s="33">
        <v>1801.3509584217827</v>
      </c>
      <c r="N241" s="33">
        <v>1713.2099006145363</v>
      </c>
      <c r="O241" s="33">
        <v>1631.9773065599966</v>
      </c>
      <c r="P241" s="101">
        <f t="shared" si="3"/>
        <v>20399.499149565992</v>
      </c>
    </row>
    <row r="242" spans="2:16" x14ac:dyDescent="0.2">
      <c r="B242" s="2" t="s">
        <v>758</v>
      </c>
      <c r="C242" s="2" t="s">
        <v>738</v>
      </c>
      <c r="D242" s="33">
        <v>26277.252863063564</v>
      </c>
      <c r="E242" s="33">
        <v>21564.263829131054</v>
      </c>
      <c r="F242" s="33">
        <v>24901.522785984493</v>
      </c>
      <c r="G242" s="33">
        <v>24491.556175083329</v>
      </c>
      <c r="H242" s="33">
        <v>25741.964640350234</v>
      </c>
      <c r="I242" s="33">
        <v>21693.701778818842</v>
      </c>
      <c r="J242" s="33">
        <v>23363.312776990861</v>
      </c>
      <c r="K242" s="33">
        <v>20356.950648229842</v>
      </c>
      <c r="L242" s="33">
        <v>23148.235971729762</v>
      </c>
      <c r="M242" s="33">
        <v>21623.9443717047</v>
      </c>
      <c r="N242" s="33">
        <v>23559.256978730333</v>
      </c>
      <c r="O242" s="33">
        <v>23860.560460701636</v>
      </c>
      <c r="P242" s="101">
        <f t="shared" si="3"/>
        <v>280582.52328051865</v>
      </c>
    </row>
    <row r="243" spans="2:16" x14ac:dyDescent="0.2">
      <c r="B243" s="2" t="s">
        <v>259</v>
      </c>
      <c r="C243" s="2" t="s">
        <v>738</v>
      </c>
      <c r="D243" s="33">
        <v>0</v>
      </c>
      <c r="E243" s="33">
        <v>0</v>
      </c>
      <c r="F243" s="33">
        <v>0</v>
      </c>
      <c r="G243" s="33">
        <v>0</v>
      </c>
      <c r="H243" s="33">
        <v>0</v>
      </c>
      <c r="I243" s="33">
        <v>0</v>
      </c>
      <c r="J243" s="33">
        <v>0</v>
      </c>
      <c r="K243" s="33">
        <v>0</v>
      </c>
      <c r="L243" s="33">
        <v>0</v>
      </c>
      <c r="M243" s="33">
        <v>0</v>
      </c>
      <c r="N243" s="33">
        <v>0</v>
      </c>
      <c r="O243" s="33">
        <v>0</v>
      </c>
      <c r="P243" s="101">
        <f t="shared" si="3"/>
        <v>0</v>
      </c>
    </row>
    <row r="244" spans="2:16" x14ac:dyDescent="0.2">
      <c r="B244" s="2" t="s">
        <v>759</v>
      </c>
      <c r="C244" s="2" t="s">
        <v>738</v>
      </c>
      <c r="D244" s="33">
        <v>0</v>
      </c>
      <c r="E244" s="33">
        <v>0</v>
      </c>
      <c r="F244" s="33">
        <v>0</v>
      </c>
      <c r="G244" s="33">
        <v>0</v>
      </c>
      <c r="H244" s="33">
        <v>0</v>
      </c>
      <c r="I244" s="33">
        <v>0</v>
      </c>
      <c r="J244" s="33">
        <v>0</v>
      </c>
      <c r="K244" s="33">
        <v>0</v>
      </c>
      <c r="L244" s="33">
        <v>0</v>
      </c>
      <c r="M244" s="33">
        <v>0</v>
      </c>
      <c r="N244" s="33">
        <v>0</v>
      </c>
      <c r="O244" s="33">
        <v>0</v>
      </c>
      <c r="P244" s="101">
        <f t="shared" si="3"/>
        <v>0</v>
      </c>
    </row>
    <row r="245" spans="2:16" x14ac:dyDescent="0.2">
      <c r="B245" s="2" t="s">
        <v>53</v>
      </c>
      <c r="C245" s="2" t="s">
        <v>738</v>
      </c>
      <c r="D245" s="33">
        <v>2977.0072701862282</v>
      </c>
      <c r="E245" s="33">
        <v>2473.2331848021918</v>
      </c>
      <c r="F245" s="33">
        <v>2282.7759729387576</v>
      </c>
      <c r="G245" s="33">
        <v>1918.43523115326</v>
      </c>
      <c r="H245" s="33">
        <v>2386.5761645981038</v>
      </c>
      <c r="I245" s="33">
        <v>2339.9324660718034</v>
      </c>
      <c r="J245" s="33">
        <v>3040.3841250865221</v>
      </c>
      <c r="K245" s="33">
        <v>3006.3955618515429</v>
      </c>
      <c r="L245" s="33">
        <v>3053.2047932608275</v>
      </c>
      <c r="M245" s="33">
        <v>3173.1718797051376</v>
      </c>
      <c r="N245" s="33">
        <v>3277.5772432433005</v>
      </c>
      <c r="O245" s="33">
        <v>2047.7091287300004</v>
      </c>
      <c r="P245" s="101">
        <f t="shared" si="3"/>
        <v>31976.403021627673</v>
      </c>
    </row>
    <row r="246" spans="2:16" x14ac:dyDescent="0.2">
      <c r="B246" s="117" t="s">
        <v>627</v>
      </c>
      <c r="C246" s="2" t="s">
        <v>738</v>
      </c>
      <c r="D246" s="33">
        <v>57099.254015938066</v>
      </c>
      <c r="E246" s="33">
        <v>52610.322999942357</v>
      </c>
      <c r="F246" s="33">
        <v>53796.251959164758</v>
      </c>
      <c r="G246" s="33">
        <v>51589.456573732852</v>
      </c>
      <c r="H246" s="33">
        <v>54116.235182656957</v>
      </c>
      <c r="I246" s="33">
        <v>53734.987939526043</v>
      </c>
      <c r="J246" s="33">
        <v>54862.046122193635</v>
      </c>
      <c r="K246" s="33">
        <v>56186.603877314177</v>
      </c>
      <c r="L246" s="33">
        <v>53900.234092133403</v>
      </c>
      <c r="M246" s="33">
        <v>53936.124620198054</v>
      </c>
      <c r="N246" s="33">
        <v>54576.184927822054</v>
      </c>
      <c r="O246" s="33">
        <v>55141.585930940164</v>
      </c>
      <c r="P246" s="101">
        <f t="shared" si="3"/>
        <v>651549.28824156255</v>
      </c>
    </row>
    <row r="247" spans="2:16" x14ac:dyDescent="0.2">
      <c r="B247" s="2" t="s">
        <v>64</v>
      </c>
      <c r="C247" s="2" t="s">
        <v>738</v>
      </c>
      <c r="D247" s="33">
        <v>7757.4332591425309</v>
      </c>
      <c r="E247" s="33">
        <v>7067.471595494656</v>
      </c>
      <c r="F247" s="33">
        <v>7122.5346300576348</v>
      </c>
      <c r="G247" s="33">
        <v>7728.404702812908</v>
      </c>
      <c r="H247" s="33">
        <v>7746.8543322985734</v>
      </c>
      <c r="I247" s="33">
        <v>7605.0786055259096</v>
      </c>
      <c r="J247" s="33">
        <v>7341.2098404059161</v>
      </c>
      <c r="K247" s="33">
        <v>7326.8474778288473</v>
      </c>
      <c r="L247" s="33">
        <v>8307.8365043724207</v>
      </c>
      <c r="M247" s="33">
        <v>8047.5767923301437</v>
      </c>
      <c r="N247" s="33">
        <v>8371.7545773029196</v>
      </c>
      <c r="O247" s="33">
        <v>8614.9925776534146</v>
      </c>
      <c r="P247" s="101">
        <f t="shared" si="3"/>
        <v>93037.994895225856</v>
      </c>
    </row>
    <row r="248" spans="2:16" x14ac:dyDescent="0.2">
      <c r="B248" s="117" t="s">
        <v>63</v>
      </c>
      <c r="C248" s="2" t="s">
        <v>738</v>
      </c>
      <c r="D248" s="33">
        <v>20433.461650982124</v>
      </c>
      <c r="E248" s="33">
        <v>17334.631092987423</v>
      </c>
      <c r="F248" s="33">
        <v>20709.069151269316</v>
      </c>
      <c r="G248" s="33">
        <v>18596.323776276091</v>
      </c>
      <c r="H248" s="33">
        <v>19164.966238911802</v>
      </c>
      <c r="I248" s="33">
        <v>17704.055627762991</v>
      </c>
      <c r="J248" s="33">
        <v>18324.197416916664</v>
      </c>
      <c r="K248" s="33">
        <v>15483.010336693469</v>
      </c>
      <c r="L248" s="33">
        <v>17103.903709555929</v>
      </c>
      <c r="M248" s="33">
        <v>18161.984397138629</v>
      </c>
      <c r="N248" s="33">
        <v>18749.294545809415</v>
      </c>
      <c r="O248" s="33">
        <v>18653.019210019516</v>
      </c>
      <c r="P248" s="101">
        <f t="shared" si="3"/>
        <v>220417.91715432337</v>
      </c>
    </row>
    <row r="249" spans="2:16" x14ac:dyDescent="0.2">
      <c r="B249" s="117" t="s">
        <v>106</v>
      </c>
      <c r="C249" s="2" t="s">
        <v>738</v>
      </c>
      <c r="D249" s="33">
        <v>136.18597790537072</v>
      </c>
      <c r="E249" s="33">
        <v>69.921315187757401</v>
      </c>
      <c r="F249" s="33">
        <v>82.443450112126115</v>
      </c>
      <c r="G249" s="33">
        <v>50.788243726790789</v>
      </c>
      <c r="H249" s="33">
        <v>62.312339230246778</v>
      </c>
      <c r="I249" s="33">
        <v>63.619959533365915</v>
      </c>
      <c r="J249" s="33">
        <v>118.61694961194719</v>
      </c>
      <c r="K249" s="33">
        <v>118.61110718054722</v>
      </c>
      <c r="L249" s="33">
        <v>122.83203839763483</v>
      </c>
      <c r="M249" s="33">
        <v>125.68320730037627</v>
      </c>
      <c r="N249" s="33">
        <v>78.086781152830667</v>
      </c>
      <c r="O249" s="33">
        <v>247.70272808520025</v>
      </c>
      <c r="P249" s="101">
        <f t="shared" si="3"/>
        <v>1276.8040974241944</v>
      </c>
    </row>
    <row r="250" spans="2:16" x14ac:dyDescent="0.2">
      <c r="B250" s="117" t="s">
        <v>760</v>
      </c>
      <c r="C250" s="2" t="s">
        <v>738</v>
      </c>
      <c r="D250" s="33">
        <v>151.42989441028331</v>
      </c>
      <c r="E250" s="33">
        <v>122.69969263039678</v>
      </c>
      <c r="F250" s="33">
        <v>136.76132676565271</v>
      </c>
      <c r="G250" s="33">
        <v>110.14988680748446</v>
      </c>
      <c r="H250" s="33">
        <v>108.80844160065867</v>
      </c>
      <c r="I250" s="33">
        <v>86.422547870113533</v>
      </c>
      <c r="J250" s="33">
        <v>88.083272074944631</v>
      </c>
      <c r="K250" s="33">
        <v>115.67406417647463</v>
      </c>
      <c r="L250" s="33">
        <v>135.27042914268037</v>
      </c>
      <c r="M250" s="33">
        <v>147.31916604690272</v>
      </c>
      <c r="N250" s="33">
        <v>153.25464858115436</v>
      </c>
      <c r="O250" s="33">
        <v>151.61153856411485</v>
      </c>
      <c r="P250" s="101">
        <f t="shared" si="3"/>
        <v>1507.4849086708607</v>
      </c>
    </row>
    <row r="251" spans="2:16" x14ac:dyDescent="0.2">
      <c r="B251" s="117" t="s">
        <v>761</v>
      </c>
      <c r="C251" s="2" t="s">
        <v>738</v>
      </c>
      <c r="D251" s="33">
        <v>254.8872312839224</v>
      </c>
      <c r="E251" s="33">
        <v>200.67282313036941</v>
      </c>
      <c r="F251" s="33">
        <v>235.54438250006336</v>
      </c>
      <c r="G251" s="33">
        <v>207.08546203859137</v>
      </c>
      <c r="H251" s="33">
        <v>178.23198691135954</v>
      </c>
      <c r="I251" s="33">
        <v>177.4134102295707</v>
      </c>
      <c r="J251" s="33">
        <v>187.69179091937033</v>
      </c>
      <c r="K251" s="33">
        <v>235.53620492451194</v>
      </c>
      <c r="L251" s="33">
        <v>238.12841584415247</v>
      </c>
      <c r="M251" s="33">
        <v>267.39069778409896</v>
      </c>
      <c r="N251" s="33">
        <v>254.30557411436891</v>
      </c>
      <c r="O251" s="33">
        <v>243.07271428480897</v>
      </c>
      <c r="P251" s="101">
        <f t="shared" si="3"/>
        <v>2679.9606939651885</v>
      </c>
    </row>
    <row r="252" spans="2:16" x14ac:dyDescent="0.2">
      <c r="B252" s="117" t="s">
        <v>628</v>
      </c>
      <c r="C252" s="2" t="s">
        <v>738</v>
      </c>
      <c r="D252" s="33">
        <v>10280.960636126905</v>
      </c>
      <c r="E252" s="33">
        <v>10207.260811740025</v>
      </c>
      <c r="F252" s="33">
        <v>11286.606295009429</v>
      </c>
      <c r="G252" s="33">
        <v>10284.205227333327</v>
      </c>
      <c r="H252" s="33">
        <v>10543.884228436909</v>
      </c>
      <c r="I252" s="33">
        <v>10142.290352069049</v>
      </c>
      <c r="J252" s="33">
        <v>10380.260786057637</v>
      </c>
      <c r="K252" s="33">
        <v>10934.975908427197</v>
      </c>
      <c r="L252" s="33">
        <v>10797.71281680205</v>
      </c>
      <c r="M252" s="33">
        <v>10952.242760438787</v>
      </c>
      <c r="N252" s="33">
        <v>10646.102373703621</v>
      </c>
      <c r="O252" s="33">
        <v>10710.743110594907</v>
      </c>
      <c r="P252" s="101">
        <f t="shared" si="3"/>
        <v>127167.24530673983</v>
      </c>
    </row>
    <row r="253" spans="2:16" x14ac:dyDescent="0.2">
      <c r="B253" s="117" t="s">
        <v>762</v>
      </c>
      <c r="C253" s="2" t="s">
        <v>738</v>
      </c>
      <c r="D253" s="33">
        <v>0</v>
      </c>
      <c r="E253" s="33">
        <v>0</v>
      </c>
      <c r="F253" s="33">
        <v>0</v>
      </c>
      <c r="G253" s="33">
        <v>0</v>
      </c>
      <c r="H253" s="33">
        <v>0</v>
      </c>
      <c r="I253" s="33">
        <v>0</v>
      </c>
      <c r="J253" s="33">
        <v>0</v>
      </c>
      <c r="K253" s="33">
        <v>0</v>
      </c>
      <c r="L253" s="33">
        <v>0</v>
      </c>
      <c r="M253" s="33">
        <v>0</v>
      </c>
      <c r="N253" s="33">
        <v>0</v>
      </c>
      <c r="O253" s="33">
        <v>0</v>
      </c>
      <c r="P253" s="101">
        <f t="shared" si="3"/>
        <v>0</v>
      </c>
    </row>
    <row r="254" spans="2:16" x14ac:dyDescent="0.2">
      <c r="B254" s="117" t="s">
        <v>763</v>
      </c>
      <c r="C254" s="2" t="s">
        <v>738</v>
      </c>
      <c r="D254" s="33">
        <v>96.387256866718857</v>
      </c>
      <c r="E254" s="33">
        <v>80.736201664027959</v>
      </c>
      <c r="F254" s="33">
        <v>121.52231036367245</v>
      </c>
      <c r="G254" s="33">
        <v>77.975163185793463</v>
      </c>
      <c r="H254" s="33">
        <v>86.714179330422951</v>
      </c>
      <c r="I254" s="33">
        <v>78.736177242591339</v>
      </c>
      <c r="J254" s="33">
        <v>113.82899100042738</v>
      </c>
      <c r="K254" s="33">
        <v>113.49147303065934</v>
      </c>
      <c r="L254" s="33">
        <v>113.42169040000003</v>
      </c>
      <c r="M254" s="33">
        <v>133.92737849999997</v>
      </c>
      <c r="N254" s="33">
        <v>134.24847490000013</v>
      </c>
      <c r="O254" s="33">
        <v>140.80959899999999</v>
      </c>
      <c r="P254" s="101">
        <f t="shared" si="3"/>
        <v>1291.7988954843138</v>
      </c>
    </row>
    <row r="255" spans="2:16" x14ac:dyDescent="0.2">
      <c r="B255" s="117" t="s">
        <v>39</v>
      </c>
      <c r="C255" s="2" t="s">
        <v>738</v>
      </c>
      <c r="D255" s="33">
        <v>0</v>
      </c>
      <c r="E255" s="33">
        <v>0</v>
      </c>
      <c r="F255" s="33">
        <v>0</v>
      </c>
      <c r="G255" s="33">
        <v>0</v>
      </c>
      <c r="H255" s="33">
        <v>0</v>
      </c>
      <c r="I255" s="33">
        <v>0</v>
      </c>
      <c r="J255" s="33">
        <v>0</v>
      </c>
      <c r="K255" s="33">
        <v>11333.419829067177</v>
      </c>
      <c r="L255" s="33">
        <v>11001.040353668881</v>
      </c>
      <c r="M255" s="33">
        <v>10624.380838564521</v>
      </c>
      <c r="N255" s="33">
        <v>11230.788146491997</v>
      </c>
      <c r="O255" s="33">
        <v>10972.169704415803</v>
      </c>
      <c r="P255" s="101">
        <f t="shared" si="3"/>
        <v>55161.798872208383</v>
      </c>
    </row>
    <row r="256" spans="2:16" x14ac:dyDescent="0.2">
      <c r="B256" s="117" t="s">
        <v>764</v>
      </c>
      <c r="C256" s="2" t="s">
        <v>738</v>
      </c>
      <c r="D256" s="33">
        <v>0</v>
      </c>
      <c r="E256" s="33">
        <v>0</v>
      </c>
      <c r="F256" s="33">
        <v>0</v>
      </c>
      <c r="G256" s="33">
        <v>0</v>
      </c>
      <c r="H256" s="33">
        <v>0</v>
      </c>
      <c r="I256" s="33">
        <v>0</v>
      </c>
      <c r="J256" s="33">
        <v>0</v>
      </c>
      <c r="K256" s="33">
        <v>0</v>
      </c>
      <c r="L256" s="33">
        <v>0</v>
      </c>
      <c r="M256" s="33">
        <v>0</v>
      </c>
      <c r="N256" s="33">
        <v>0</v>
      </c>
      <c r="O256" s="33">
        <v>0</v>
      </c>
      <c r="P256" s="101">
        <f t="shared" si="3"/>
        <v>0</v>
      </c>
    </row>
    <row r="257" spans="2:16" x14ac:dyDescent="0.2">
      <c r="B257" s="123" t="s">
        <v>6</v>
      </c>
      <c r="C257" s="124"/>
      <c r="D257" s="101">
        <f>SUM(D9:D256)</f>
        <v>410741.9441096813</v>
      </c>
      <c r="E257" s="101">
        <f t="shared" ref="E257:O257" si="4">SUM(E9:E256)</f>
        <v>377697.24924485583</v>
      </c>
      <c r="F257" s="101">
        <f t="shared" si="4"/>
        <v>408181.96463354753</v>
      </c>
      <c r="G257" s="101">
        <f t="shared" si="4"/>
        <v>389301.85527796316</v>
      </c>
      <c r="H257" s="101">
        <f t="shared" si="4"/>
        <v>412318.74882333894</v>
      </c>
      <c r="I257" s="101">
        <f t="shared" si="4"/>
        <v>410376.14948519622</v>
      </c>
      <c r="J257" s="101">
        <f t="shared" si="4"/>
        <v>420091.04625129729</v>
      </c>
      <c r="K257" s="101">
        <f t="shared" si="4"/>
        <v>416933.26815221098</v>
      </c>
      <c r="L257" s="101">
        <f t="shared" si="4"/>
        <v>391812.59815049486</v>
      </c>
      <c r="M257" s="101">
        <f t="shared" si="4"/>
        <v>411962.20696913527</v>
      </c>
      <c r="N257" s="101">
        <f t="shared" si="4"/>
        <v>410175.61893998453</v>
      </c>
      <c r="O257" s="101">
        <f t="shared" si="4"/>
        <v>421145.77980667498</v>
      </c>
      <c r="P257" s="101">
        <f t="shared" si="3"/>
        <v>4880738.4298443813</v>
      </c>
    </row>
    <row r="258" spans="2:16" x14ac:dyDescent="0.2">
      <c r="D258" s="103"/>
    </row>
    <row r="348" spans="16:16" x14ac:dyDescent="0.2">
      <c r="P348" s="21"/>
    </row>
    <row r="349" spans="16:16" x14ac:dyDescent="0.2">
      <c r="P349" s="21"/>
    </row>
    <row r="350" spans="16:16" x14ac:dyDescent="0.2">
      <c r="P350" s="21"/>
    </row>
    <row r="351" spans="16:16" x14ac:dyDescent="0.2">
      <c r="P351" s="21"/>
    </row>
    <row r="352" spans="16:16" x14ac:dyDescent="0.2">
      <c r="P352" s="21"/>
    </row>
    <row r="353" spans="16:16" x14ac:dyDescent="0.2">
      <c r="P353" s="21"/>
    </row>
  </sheetData>
  <mergeCells count="4">
    <mergeCell ref="B6:B8"/>
    <mergeCell ref="C6:C8"/>
    <mergeCell ref="P6:P8"/>
    <mergeCell ref="B257:C257"/>
  </mergeCells>
  <conditionalFormatting sqref="D6:O179">
    <cfRule type="cellIs" dxfId="217" priority="58" stopIfTrue="1" operator="equal">
      <formula>0</formula>
    </cfRule>
  </conditionalFormatting>
  <conditionalFormatting sqref="N17:O17">
    <cfRule type="cellIs" dxfId="216" priority="45" stopIfTrue="1" operator="equal">
      <formula>0</formula>
    </cfRule>
  </conditionalFormatting>
  <conditionalFormatting sqref="N17:O17">
    <cfRule type="cellIs" dxfId="215" priority="44" stopIfTrue="1" operator="equal">
      <formula>0</formula>
    </cfRule>
  </conditionalFormatting>
  <conditionalFormatting sqref="N17:O17">
    <cfRule type="cellIs" dxfId="214" priority="43" stopIfTrue="1" operator="equal">
      <formula>0</formula>
    </cfRule>
  </conditionalFormatting>
  <conditionalFormatting sqref="N118:O123 O132">
    <cfRule type="cellIs" dxfId="213" priority="36" stopIfTrue="1" operator="equal">
      <formula>0</formula>
    </cfRule>
  </conditionalFormatting>
  <conditionalFormatting sqref="N124:O124 O125:O131 N125:N133">
    <cfRule type="cellIs" dxfId="212" priority="29" stopIfTrue="1" operator="equal">
      <formula>0</formula>
    </cfRule>
  </conditionalFormatting>
  <conditionalFormatting sqref="D115:O115">
    <cfRule type="cellIs" dxfId="211" priority="7" stopIfTrue="1" operator="equal">
      <formula>0</formula>
    </cfRule>
  </conditionalFormatting>
  <conditionalFormatting sqref="D115:M115">
    <cfRule type="cellIs" dxfId="210" priority="6" stopIfTrue="1" operator="equal">
      <formula>0</formula>
    </cfRule>
  </conditionalFormatting>
  <conditionalFormatting sqref="D115:M115">
    <cfRule type="cellIs" dxfId="209" priority="5" stopIfTrue="1" operator="equal">
      <formula>0</formula>
    </cfRule>
  </conditionalFormatting>
  <conditionalFormatting sqref="D180:O257">
    <cfRule type="cellIs" dxfId="208" priority="1" stopIfTrue="1" operator="equal">
      <formula>0</formula>
    </cfRule>
  </conditionalFormatting>
  <pageMargins left="0.75" right="0.75" top="1" bottom="1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B1:X313"/>
  <sheetViews>
    <sheetView showGridLines="0" showOutlineSymbols="0" topLeftCell="A274" zoomScaleNormal="100" workbookViewId="0">
      <selection activeCell="E316" sqref="E316"/>
    </sheetView>
  </sheetViews>
  <sheetFormatPr baseColWidth="10" defaultColWidth="11.42578125" defaultRowHeight="12.75" x14ac:dyDescent="0.2"/>
  <cols>
    <col min="1" max="1" width="11.42578125" style="13"/>
    <col min="2" max="2" width="26.7109375" style="13" customWidth="1"/>
    <col min="3" max="3" width="21.85546875" style="13" customWidth="1"/>
    <col min="4" max="4" width="13.140625" style="13" hidden="1" customWidth="1"/>
    <col min="5" max="16" width="11.42578125" style="13"/>
    <col min="17" max="19" width="12.7109375" style="13" bestFit="1" customWidth="1"/>
    <col min="20" max="16384" width="11.42578125" style="13"/>
  </cols>
  <sheetData>
    <row r="1" spans="2:24" x14ac:dyDescent="0.2">
      <c r="W1" s="63"/>
      <c r="X1" s="63"/>
    </row>
    <row r="2" spans="2:24" x14ac:dyDescent="0.2">
      <c r="B2" s="21" t="s">
        <v>23</v>
      </c>
      <c r="C2" s="21"/>
      <c r="W2" s="63"/>
      <c r="X2" s="63"/>
    </row>
    <row r="3" spans="2:24" x14ac:dyDescent="0.2">
      <c r="B3" s="22"/>
      <c r="C3" s="22"/>
      <c r="W3" s="63"/>
      <c r="X3" s="63"/>
    </row>
    <row r="4" spans="2:24" x14ac:dyDescent="0.2">
      <c r="B4" s="23" t="s">
        <v>42</v>
      </c>
      <c r="C4" s="23"/>
      <c r="W4" s="63"/>
      <c r="X4" s="63"/>
    </row>
    <row r="5" spans="2:24" x14ac:dyDescent="0.2">
      <c r="W5" s="63"/>
      <c r="X5" s="63"/>
    </row>
    <row r="6" spans="2:24" x14ac:dyDescent="0.2">
      <c r="B6" s="118" t="s">
        <v>13</v>
      </c>
      <c r="C6" s="118" t="s">
        <v>41</v>
      </c>
      <c r="D6" s="24" t="s">
        <v>46</v>
      </c>
      <c r="E6" s="25"/>
      <c r="F6" s="25"/>
      <c r="G6" s="26"/>
      <c r="H6" s="26"/>
      <c r="I6" s="26"/>
      <c r="J6" s="26"/>
      <c r="K6" s="26"/>
      <c r="L6" s="26"/>
      <c r="M6" s="26"/>
      <c r="N6" s="26"/>
      <c r="O6" s="27"/>
      <c r="P6" s="119" t="s">
        <v>22</v>
      </c>
      <c r="W6" s="63"/>
      <c r="X6" s="63"/>
    </row>
    <row r="7" spans="2:24" x14ac:dyDescent="0.2">
      <c r="B7" s="118"/>
      <c r="C7" s="118"/>
      <c r="D7" s="28" t="s">
        <v>47</v>
      </c>
      <c r="E7" s="29"/>
      <c r="F7" s="29"/>
      <c r="G7" s="30"/>
      <c r="H7" s="30"/>
      <c r="I7" s="30"/>
      <c r="J7" s="30"/>
      <c r="K7" s="30"/>
      <c r="L7" s="30"/>
      <c r="M7" s="30"/>
      <c r="N7" s="30"/>
      <c r="O7" s="31"/>
      <c r="P7" s="120"/>
      <c r="W7" s="63"/>
      <c r="X7" s="63"/>
    </row>
    <row r="8" spans="2:24" x14ac:dyDescent="0.2">
      <c r="B8" s="118"/>
      <c r="C8" s="118"/>
      <c r="D8" s="32">
        <f>Obligación!D8</f>
        <v>43101</v>
      </c>
      <c r="E8" s="32">
        <f>Obligación!E8</f>
        <v>43132</v>
      </c>
      <c r="F8" s="32">
        <f>Obligación!F8</f>
        <v>43160</v>
      </c>
      <c r="G8" s="32">
        <f>Obligación!G8</f>
        <v>43191</v>
      </c>
      <c r="H8" s="32">
        <f>Obligación!H8</f>
        <v>43221</v>
      </c>
      <c r="I8" s="32">
        <f>Obligación!I8</f>
        <v>43252</v>
      </c>
      <c r="J8" s="32">
        <f>Obligación!J8</f>
        <v>43282</v>
      </c>
      <c r="K8" s="32">
        <f>Obligación!K8</f>
        <v>43313</v>
      </c>
      <c r="L8" s="32">
        <f>Obligación!L8</f>
        <v>43344</v>
      </c>
      <c r="M8" s="32">
        <f>Obligación!M8</f>
        <v>43374</v>
      </c>
      <c r="N8" s="32">
        <f>Obligación!N8</f>
        <v>43405</v>
      </c>
      <c r="O8" s="32">
        <f>Obligación!O8</f>
        <v>43435</v>
      </c>
      <c r="P8" s="120"/>
      <c r="W8" s="63"/>
      <c r="X8" s="63"/>
    </row>
    <row r="9" spans="2:24" x14ac:dyDescent="0.2">
      <c r="B9" s="2" t="s">
        <v>737</v>
      </c>
      <c r="C9" s="2" t="s">
        <v>738</v>
      </c>
      <c r="D9" s="33">
        <v>25558.66870998653</v>
      </c>
      <c r="E9" s="33">
        <v>23918.291356823858</v>
      </c>
      <c r="F9" s="33">
        <v>26989.866734389103</v>
      </c>
      <c r="G9" s="33">
        <v>26552.401557856938</v>
      </c>
      <c r="H9" s="33">
        <v>32845.308853202827</v>
      </c>
      <c r="I9" s="33">
        <v>32622.654835272071</v>
      </c>
      <c r="J9" s="33">
        <v>34547.938806050748</v>
      </c>
      <c r="K9" s="33">
        <v>35385.032461775816</v>
      </c>
      <c r="L9" s="33">
        <v>32674.823499427905</v>
      </c>
      <c r="M9" s="33">
        <v>30595.364251252966</v>
      </c>
      <c r="N9" s="33">
        <v>26409.310280085101</v>
      </c>
      <c r="O9" s="33">
        <v>25119.611533408155</v>
      </c>
      <c r="P9" s="101">
        <f t="shared" ref="P9:P72" si="0">SUM(D9:O9)</f>
        <v>353219.27287953196</v>
      </c>
      <c r="W9" s="64"/>
      <c r="X9" s="63"/>
    </row>
    <row r="10" spans="2:24" x14ac:dyDescent="0.2">
      <c r="B10" s="2" t="s">
        <v>131</v>
      </c>
      <c r="C10" s="2" t="s">
        <v>738</v>
      </c>
      <c r="D10" s="33">
        <v>21673.662864000016</v>
      </c>
      <c r="E10" s="33">
        <v>19479.808483000015</v>
      </c>
      <c r="F10" s="33">
        <v>18827.033605999997</v>
      </c>
      <c r="G10" s="33">
        <v>18832.141011000011</v>
      </c>
      <c r="H10" s="33">
        <v>16002.670640000018</v>
      </c>
      <c r="I10" s="33">
        <v>13909.455485000013</v>
      </c>
      <c r="J10" s="33">
        <v>13777.737069000015</v>
      </c>
      <c r="K10" s="33">
        <v>18898.635923000016</v>
      </c>
      <c r="L10" s="33">
        <v>21353.696218000001</v>
      </c>
      <c r="M10" s="33">
        <v>25323.472195000017</v>
      </c>
      <c r="N10" s="33">
        <v>27982.183225000019</v>
      </c>
      <c r="O10" s="33">
        <v>29126.316155000026</v>
      </c>
      <c r="P10" s="101">
        <f t="shared" si="0"/>
        <v>245186.81287400014</v>
      </c>
      <c r="W10" s="64"/>
      <c r="X10" s="63"/>
    </row>
    <row r="11" spans="2:24" x14ac:dyDescent="0.2">
      <c r="B11" s="2" t="s">
        <v>74</v>
      </c>
      <c r="C11" s="2" t="s">
        <v>738</v>
      </c>
      <c r="D11" s="33">
        <v>32126.239606745687</v>
      </c>
      <c r="E11" s="33">
        <v>33017.334717167483</v>
      </c>
      <c r="F11" s="33">
        <v>35177.810770621625</v>
      </c>
      <c r="G11" s="33">
        <v>34820.673777260134</v>
      </c>
      <c r="H11" s="33">
        <v>33488.040758503412</v>
      </c>
      <c r="I11" s="33">
        <v>31940.03596639078</v>
      </c>
      <c r="J11" s="33">
        <v>29496.921590663242</v>
      </c>
      <c r="K11" s="33">
        <v>33429.314276641897</v>
      </c>
      <c r="L11" s="33">
        <v>28356.420998322072</v>
      </c>
      <c r="M11" s="33">
        <v>26985.117007663262</v>
      </c>
      <c r="N11" s="33">
        <v>17769.843130972968</v>
      </c>
      <c r="O11" s="33">
        <v>30474.834076739873</v>
      </c>
      <c r="P11" s="101">
        <f t="shared" si="0"/>
        <v>367082.58667769236</v>
      </c>
      <c r="W11" s="64"/>
      <c r="X11" s="63"/>
    </row>
    <row r="12" spans="2:24" x14ac:dyDescent="0.2">
      <c r="B12" s="2" t="s">
        <v>75</v>
      </c>
      <c r="C12" s="2" t="s">
        <v>738</v>
      </c>
      <c r="D12" s="33">
        <v>911.25171599999885</v>
      </c>
      <c r="E12" s="33">
        <v>563.85737000000006</v>
      </c>
      <c r="F12" s="33">
        <v>752.79033999999945</v>
      </c>
      <c r="G12" s="33">
        <v>427.01676299999986</v>
      </c>
      <c r="H12" s="33">
        <v>295.91393300000004</v>
      </c>
      <c r="I12" s="33">
        <v>160.15096600000015</v>
      </c>
      <c r="J12" s="33">
        <v>426.09750799999938</v>
      </c>
      <c r="K12" s="33">
        <v>957.87155500000051</v>
      </c>
      <c r="L12" s="33">
        <v>939.22979199999963</v>
      </c>
      <c r="M12" s="33">
        <v>1220.3109859999997</v>
      </c>
      <c r="N12" s="33">
        <v>1319.4811349999993</v>
      </c>
      <c r="O12" s="33">
        <v>1631.8833489999993</v>
      </c>
      <c r="P12" s="101">
        <f t="shared" si="0"/>
        <v>9605.8554129999957</v>
      </c>
      <c r="W12" s="64"/>
      <c r="X12" s="63"/>
    </row>
    <row r="13" spans="2:24" x14ac:dyDescent="0.2">
      <c r="B13" s="2" t="s">
        <v>54</v>
      </c>
      <c r="C13" s="2" t="s">
        <v>738</v>
      </c>
      <c r="D13" s="33">
        <v>362.2761999999999</v>
      </c>
      <c r="E13" s="33">
        <v>186.13189099999988</v>
      </c>
      <c r="F13" s="33">
        <v>305.3578320000002</v>
      </c>
      <c r="G13" s="33">
        <v>337.67844200000047</v>
      </c>
      <c r="H13" s="33">
        <v>366.91782999999998</v>
      </c>
      <c r="I13" s="33">
        <v>325.05556899999959</v>
      </c>
      <c r="J13" s="33">
        <v>297.30637799999994</v>
      </c>
      <c r="K13" s="33">
        <v>327.71140699999989</v>
      </c>
      <c r="L13" s="33">
        <v>347.29633799999988</v>
      </c>
      <c r="M13" s="33">
        <v>356.55736599999966</v>
      </c>
      <c r="N13" s="33">
        <v>285.110679</v>
      </c>
      <c r="O13" s="33">
        <v>304.94474099999957</v>
      </c>
      <c r="P13" s="101">
        <f t="shared" si="0"/>
        <v>3802.3446729999978</v>
      </c>
      <c r="W13" s="64"/>
      <c r="X13" s="63"/>
    </row>
    <row r="14" spans="2:24" x14ac:dyDescent="0.2">
      <c r="B14" s="2" t="s">
        <v>4</v>
      </c>
      <c r="C14" s="2" t="s">
        <v>738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101">
        <f t="shared" si="0"/>
        <v>0</v>
      </c>
      <c r="W14" s="64"/>
      <c r="X14" s="63"/>
    </row>
    <row r="15" spans="2:24" x14ac:dyDescent="0.2">
      <c r="B15" s="2" t="s">
        <v>76</v>
      </c>
      <c r="C15" s="2" t="s">
        <v>738</v>
      </c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101">
        <f t="shared" si="0"/>
        <v>0</v>
      </c>
      <c r="W15" s="64"/>
      <c r="X15" s="63"/>
    </row>
    <row r="16" spans="2:24" x14ac:dyDescent="0.2">
      <c r="B16" s="2" t="s">
        <v>2</v>
      </c>
      <c r="C16" s="2" t="s">
        <v>738</v>
      </c>
      <c r="D16" s="33">
        <v>13750.579073099989</v>
      </c>
      <c r="E16" s="33">
        <v>13674.869525600001</v>
      </c>
      <c r="F16" s="33">
        <v>6553.8775963999933</v>
      </c>
      <c r="G16" s="33">
        <v>5360.7208327000008</v>
      </c>
      <c r="H16" s="33">
        <v>4736.044450999997</v>
      </c>
      <c r="I16" s="33">
        <v>2002.5826323000001</v>
      </c>
      <c r="J16" s="33">
        <v>1884.6184051000005</v>
      </c>
      <c r="K16" s="33">
        <v>1522.4280849999991</v>
      </c>
      <c r="L16" s="33">
        <v>5069.3112283000009</v>
      </c>
      <c r="M16" s="33">
        <v>10889.331287300009</v>
      </c>
      <c r="N16" s="33">
        <v>25622.821630399987</v>
      </c>
      <c r="O16" s="33">
        <v>20968.727747299999</v>
      </c>
      <c r="P16" s="101">
        <f t="shared" si="0"/>
        <v>112035.91249449998</v>
      </c>
      <c r="W16" s="64"/>
      <c r="X16" s="63"/>
    </row>
    <row r="17" spans="2:24" x14ac:dyDescent="0.2">
      <c r="B17" s="2" t="s">
        <v>128</v>
      </c>
      <c r="C17" s="2" t="s">
        <v>738</v>
      </c>
      <c r="D17" s="33">
        <v>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101">
        <f t="shared" si="0"/>
        <v>0</v>
      </c>
      <c r="W17" s="64"/>
      <c r="X17" s="63"/>
    </row>
    <row r="18" spans="2:24" x14ac:dyDescent="0.2">
      <c r="B18" s="2" t="s">
        <v>77</v>
      </c>
      <c r="C18" s="2" t="s">
        <v>738</v>
      </c>
      <c r="D18" s="33">
        <v>17044.238347999999</v>
      </c>
      <c r="E18" s="33">
        <v>14596.338741999989</v>
      </c>
      <c r="F18" s="33">
        <v>27701.999782999999</v>
      </c>
      <c r="G18" s="33">
        <v>27125.602491000005</v>
      </c>
      <c r="H18" s="33">
        <v>28258.702034000002</v>
      </c>
      <c r="I18" s="33">
        <v>18875.161348999998</v>
      </c>
      <c r="J18" s="33">
        <v>14951.728817999996</v>
      </c>
      <c r="K18" s="33">
        <v>18395.606412999998</v>
      </c>
      <c r="L18" s="33">
        <v>13722.465832999986</v>
      </c>
      <c r="M18" s="33">
        <v>14593.003723000005</v>
      </c>
      <c r="N18" s="33">
        <v>10705.973907000003</v>
      </c>
      <c r="O18" s="33">
        <v>16338.464622000009</v>
      </c>
      <c r="P18" s="101">
        <f t="shared" si="0"/>
        <v>222309.28606299998</v>
      </c>
      <c r="W18" s="64"/>
      <c r="X18" s="63"/>
    </row>
    <row r="19" spans="2:24" x14ac:dyDescent="0.2">
      <c r="B19" s="2" t="s">
        <v>739</v>
      </c>
      <c r="C19" s="2" t="s">
        <v>738</v>
      </c>
      <c r="D19" s="33">
        <v>8228.1616989999966</v>
      </c>
      <c r="E19" s="33">
        <v>7093.6589999999997</v>
      </c>
      <c r="F19" s="33">
        <v>5655.4032810000026</v>
      </c>
      <c r="G19" s="33">
        <v>5252.7072139999937</v>
      </c>
      <c r="H19" s="33">
        <v>4940.8153319999983</v>
      </c>
      <c r="I19" s="33">
        <v>3815.9745129999997</v>
      </c>
      <c r="J19" s="33">
        <v>3873.9652439999995</v>
      </c>
      <c r="K19" s="33">
        <v>2885.7740060000001</v>
      </c>
      <c r="L19" s="33">
        <v>5081.9701259999983</v>
      </c>
      <c r="M19" s="33">
        <v>6465.2026800000103</v>
      </c>
      <c r="N19" s="33">
        <v>8175.3279019999973</v>
      </c>
      <c r="O19" s="33">
        <v>8838.0308410000107</v>
      </c>
      <c r="P19" s="101">
        <f t="shared" si="0"/>
        <v>70306.991838000002</v>
      </c>
      <c r="W19" s="64"/>
      <c r="X19" s="63"/>
    </row>
    <row r="20" spans="2:24" x14ac:dyDescent="0.2">
      <c r="B20" s="2" t="s">
        <v>331</v>
      </c>
      <c r="C20" s="2" t="s">
        <v>738</v>
      </c>
      <c r="D20" s="33">
        <v>3534.4978449999985</v>
      </c>
      <c r="E20" s="33">
        <v>1864.183982999999</v>
      </c>
      <c r="F20" s="33">
        <v>2348.3588559999998</v>
      </c>
      <c r="G20" s="33">
        <v>2173.4594930000003</v>
      </c>
      <c r="H20" s="33">
        <v>1708.1761979999997</v>
      </c>
      <c r="I20" s="33">
        <v>1614.2879870000006</v>
      </c>
      <c r="J20" s="33">
        <v>1847.2594139999997</v>
      </c>
      <c r="K20" s="33">
        <v>1469.3535560000014</v>
      </c>
      <c r="L20" s="33">
        <v>2689.3265390000029</v>
      </c>
      <c r="M20" s="33">
        <v>1711.216269</v>
      </c>
      <c r="N20" s="33">
        <v>2451.827444</v>
      </c>
      <c r="O20" s="33">
        <v>2215.1230060000016</v>
      </c>
      <c r="P20" s="101">
        <f t="shared" si="0"/>
        <v>25627.070590000003</v>
      </c>
      <c r="W20" s="64"/>
      <c r="X20" s="63"/>
    </row>
    <row r="21" spans="2:24" x14ac:dyDescent="0.2">
      <c r="B21" s="2" t="s">
        <v>66</v>
      </c>
      <c r="C21" s="2" t="s">
        <v>738</v>
      </c>
      <c r="D21" s="33">
        <v>2426.070612</v>
      </c>
      <c r="E21" s="33">
        <v>2120.2004600000014</v>
      </c>
      <c r="F21" s="33">
        <v>2026.6262159999983</v>
      </c>
      <c r="G21" s="33">
        <v>1896.2098439999982</v>
      </c>
      <c r="H21" s="33">
        <v>2167.1008979999979</v>
      </c>
      <c r="I21" s="33">
        <v>1999.894753999999</v>
      </c>
      <c r="J21" s="33">
        <v>2113.6839389999996</v>
      </c>
      <c r="K21" s="33">
        <v>2181.7180979999994</v>
      </c>
      <c r="L21" s="33">
        <v>1914.6064229999995</v>
      </c>
      <c r="M21" s="33">
        <v>2099.1460150000007</v>
      </c>
      <c r="N21" s="33">
        <v>2219.5077509999987</v>
      </c>
      <c r="O21" s="33">
        <v>2589.5752799999987</v>
      </c>
      <c r="P21" s="101">
        <f t="shared" si="0"/>
        <v>25754.340289999993</v>
      </c>
      <c r="W21" s="64"/>
      <c r="X21" s="63"/>
    </row>
    <row r="22" spans="2:24" x14ac:dyDescent="0.2">
      <c r="B22" s="2" t="s">
        <v>57</v>
      </c>
      <c r="C22" s="2" t="s">
        <v>738</v>
      </c>
      <c r="D22" s="33">
        <v>880.48774400000002</v>
      </c>
      <c r="E22" s="33">
        <v>376.81292600000012</v>
      </c>
      <c r="F22" s="33">
        <v>1695.6168479999985</v>
      </c>
      <c r="G22" s="33">
        <v>2052.6084539999997</v>
      </c>
      <c r="H22" s="33">
        <v>2247.1498709999992</v>
      </c>
      <c r="I22" s="33">
        <v>2300.5889869999996</v>
      </c>
      <c r="J22" s="33">
        <v>1833.2147310000012</v>
      </c>
      <c r="K22" s="33">
        <v>2383.2111049999994</v>
      </c>
      <c r="L22" s="33">
        <v>2491.2636149999985</v>
      </c>
      <c r="M22" s="33">
        <v>2117.5144059999984</v>
      </c>
      <c r="N22" s="33">
        <v>1720.7888190000008</v>
      </c>
      <c r="O22" s="33">
        <v>755.67255999999998</v>
      </c>
      <c r="P22" s="101">
        <f t="shared" si="0"/>
        <v>20854.930065999994</v>
      </c>
      <c r="W22" s="64"/>
      <c r="X22" s="63"/>
    </row>
    <row r="23" spans="2:24" x14ac:dyDescent="0.2">
      <c r="B23" s="2" t="s">
        <v>71</v>
      </c>
      <c r="C23" s="2" t="s">
        <v>738</v>
      </c>
      <c r="D23" s="33">
        <v>113.35251700000022</v>
      </c>
      <c r="E23" s="33">
        <v>32.334854999999969</v>
      </c>
      <c r="F23" s="33">
        <v>90.689905000000039</v>
      </c>
      <c r="G23" s="33">
        <v>157.72363299999989</v>
      </c>
      <c r="H23" s="33">
        <v>169.13858600000003</v>
      </c>
      <c r="I23" s="33">
        <v>145.96150299999994</v>
      </c>
      <c r="J23" s="33">
        <v>124.50610200000004</v>
      </c>
      <c r="K23" s="33">
        <v>23.025866000000008</v>
      </c>
      <c r="L23" s="33">
        <v>0</v>
      </c>
      <c r="M23" s="33">
        <v>63.159185000000008</v>
      </c>
      <c r="N23" s="33">
        <v>125.00237399999995</v>
      </c>
      <c r="O23" s="33">
        <v>169.91372699999982</v>
      </c>
      <c r="P23" s="101">
        <f t="shared" si="0"/>
        <v>1214.8082529999999</v>
      </c>
      <c r="W23" s="64"/>
      <c r="X23" s="63"/>
    </row>
    <row r="24" spans="2:24" x14ac:dyDescent="0.2">
      <c r="B24" s="2" t="s">
        <v>78</v>
      </c>
      <c r="C24" s="2" t="s">
        <v>738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101">
        <f t="shared" si="0"/>
        <v>0</v>
      </c>
      <c r="W24" s="64"/>
      <c r="X24" s="63"/>
    </row>
    <row r="25" spans="2:24" x14ac:dyDescent="0.2">
      <c r="B25" s="2" t="s">
        <v>14</v>
      </c>
      <c r="C25" s="2" t="s">
        <v>738</v>
      </c>
      <c r="D25" s="33">
        <v>2633.7519799999982</v>
      </c>
      <c r="E25" s="33">
        <v>2724.8036829999965</v>
      </c>
      <c r="F25" s="33">
        <v>2647.8507540000032</v>
      </c>
      <c r="G25" s="33">
        <v>2755.974236</v>
      </c>
      <c r="H25" s="33">
        <v>2880.0699410000016</v>
      </c>
      <c r="I25" s="33">
        <v>2730.1664360000041</v>
      </c>
      <c r="J25" s="33">
        <v>2726.5414010000013</v>
      </c>
      <c r="K25" s="33">
        <v>2742.3524250000005</v>
      </c>
      <c r="L25" s="33">
        <v>2694.1694630000006</v>
      </c>
      <c r="M25" s="33">
        <v>2764.060916999998</v>
      </c>
      <c r="N25" s="33">
        <v>2460.3952429999986</v>
      </c>
      <c r="O25" s="33">
        <v>981.91849500000023</v>
      </c>
      <c r="P25" s="101">
        <f t="shared" si="0"/>
        <v>30742.05497400001</v>
      </c>
      <c r="W25" s="64"/>
      <c r="X25" s="63"/>
    </row>
    <row r="26" spans="2:24" x14ac:dyDescent="0.2">
      <c r="B26" s="2" t="s">
        <v>48</v>
      </c>
      <c r="C26" s="2" t="s">
        <v>738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101">
        <f t="shared" si="0"/>
        <v>0</v>
      </c>
      <c r="W26" s="64"/>
      <c r="X26" s="63"/>
    </row>
    <row r="27" spans="2:24" x14ac:dyDescent="0.2">
      <c r="B27" s="2" t="s">
        <v>79</v>
      </c>
      <c r="C27" s="2" t="s">
        <v>738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101">
        <f t="shared" si="0"/>
        <v>0</v>
      </c>
      <c r="W27" s="64"/>
      <c r="X27" s="63"/>
    </row>
    <row r="28" spans="2:24" x14ac:dyDescent="0.2">
      <c r="B28" s="2" t="s">
        <v>50</v>
      </c>
      <c r="C28" s="2" t="s">
        <v>738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101">
        <f t="shared" si="0"/>
        <v>0</v>
      </c>
      <c r="W28" s="64"/>
      <c r="X28" s="63"/>
    </row>
    <row r="29" spans="2:24" x14ac:dyDescent="0.2">
      <c r="B29" s="2" t="s">
        <v>678</v>
      </c>
      <c r="C29" s="2" t="s">
        <v>738</v>
      </c>
      <c r="D29" s="33">
        <v>20723.74510637136</v>
      </c>
      <c r="E29" s="33">
        <v>17412.198999748074</v>
      </c>
      <c r="F29" s="33">
        <v>26462.25563505046</v>
      </c>
      <c r="G29" s="33">
        <v>20046.703165599996</v>
      </c>
      <c r="H29" s="33">
        <v>19382.386682390206</v>
      </c>
      <c r="I29" s="33">
        <v>23552.463794032083</v>
      </c>
      <c r="J29" s="33">
        <v>24266.374026923877</v>
      </c>
      <c r="K29" s="33">
        <v>21740.994738389451</v>
      </c>
      <c r="L29" s="33">
        <v>22120.516467399997</v>
      </c>
      <c r="M29" s="33">
        <v>26987.412138200001</v>
      </c>
      <c r="N29" s="33">
        <v>27315.247199799996</v>
      </c>
      <c r="O29" s="33">
        <v>27921.930301600012</v>
      </c>
      <c r="P29" s="101">
        <f t="shared" si="0"/>
        <v>277932.2282555055</v>
      </c>
      <c r="W29" s="64"/>
      <c r="X29" s="63"/>
    </row>
    <row r="30" spans="2:24" x14ac:dyDescent="0.2">
      <c r="B30" s="2" t="s">
        <v>80</v>
      </c>
      <c r="C30" s="2" t="s">
        <v>738</v>
      </c>
      <c r="D30" s="33">
        <v>706.17593400000067</v>
      </c>
      <c r="E30" s="33">
        <v>239.44962099999992</v>
      </c>
      <c r="F30" s="33">
        <v>678.69819800000016</v>
      </c>
      <c r="G30" s="33">
        <v>987.63947000000064</v>
      </c>
      <c r="H30" s="33">
        <v>1232.3939710000002</v>
      </c>
      <c r="I30" s="33">
        <v>1127.1781269999997</v>
      </c>
      <c r="J30" s="33">
        <v>1359.2830309999999</v>
      </c>
      <c r="K30" s="33">
        <v>1334.8934990000005</v>
      </c>
      <c r="L30" s="33">
        <v>1343.4038079999996</v>
      </c>
      <c r="M30" s="33">
        <v>1450.6699639999997</v>
      </c>
      <c r="N30" s="33">
        <v>1211.2211990000001</v>
      </c>
      <c r="O30" s="33">
        <v>703.63955599999963</v>
      </c>
      <c r="P30" s="101">
        <f t="shared" si="0"/>
        <v>12374.646377999999</v>
      </c>
      <c r="W30" s="64"/>
      <c r="X30" s="63"/>
    </row>
    <row r="31" spans="2:24" x14ac:dyDescent="0.2">
      <c r="B31" s="2" t="s">
        <v>137</v>
      </c>
      <c r="C31" s="2" t="s">
        <v>738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101">
        <f t="shared" si="0"/>
        <v>0</v>
      </c>
      <c r="W31" s="64"/>
      <c r="X31" s="63"/>
    </row>
    <row r="32" spans="2:24" x14ac:dyDescent="0.2">
      <c r="B32" s="2" t="s">
        <v>69</v>
      </c>
      <c r="C32" s="2" t="s">
        <v>738</v>
      </c>
      <c r="D32" s="33">
        <v>8270.4529039999979</v>
      </c>
      <c r="E32" s="33">
        <v>7445.0560419999974</v>
      </c>
      <c r="F32" s="33">
        <v>8137.9265470000119</v>
      </c>
      <c r="G32" s="33">
        <v>7619.0989199999967</v>
      </c>
      <c r="H32" s="33">
        <v>6844.3799420000078</v>
      </c>
      <c r="I32" s="33">
        <v>9674.6644469999956</v>
      </c>
      <c r="J32" s="33">
        <v>9723.6529579999969</v>
      </c>
      <c r="K32" s="33">
        <v>10138.836936000007</v>
      </c>
      <c r="L32" s="33">
        <v>7663.3226830000021</v>
      </c>
      <c r="M32" s="33">
        <v>9246.5203950000068</v>
      </c>
      <c r="N32" s="33">
        <v>8034.9119800000062</v>
      </c>
      <c r="O32" s="33">
        <v>9126.1812580000005</v>
      </c>
      <c r="P32" s="101">
        <f t="shared" si="0"/>
        <v>101925.00501200001</v>
      </c>
      <c r="W32" s="64"/>
      <c r="X32" s="63"/>
    </row>
    <row r="33" spans="2:24" x14ac:dyDescent="0.2">
      <c r="B33" s="2" t="s">
        <v>81</v>
      </c>
      <c r="C33" s="2" t="s">
        <v>738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101">
        <f t="shared" si="0"/>
        <v>0</v>
      </c>
      <c r="W33" s="64"/>
      <c r="X33" s="63"/>
    </row>
    <row r="34" spans="2:24" x14ac:dyDescent="0.2">
      <c r="B34" s="2" t="s">
        <v>82</v>
      </c>
      <c r="C34" s="2" t="s">
        <v>738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101">
        <f t="shared" si="0"/>
        <v>0</v>
      </c>
      <c r="W34" s="64"/>
      <c r="X34" s="63"/>
    </row>
    <row r="35" spans="2:24" x14ac:dyDescent="0.2">
      <c r="B35" s="2" t="s">
        <v>102</v>
      </c>
      <c r="C35" s="2" t="s">
        <v>738</v>
      </c>
      <c r="D35" s="33">
        <v>515.29731099999981</v>
      </c>
      <c r="E35" s="33">
        <v>1639.6978050000012</v>
      </c>
      <c r="F35" s="33">
        <v>1704.9164120000003</v>
      </c>
      <c r="G35" s="33">
        <v>3106.1270009999989</v>
      </c>
      <c r="H35" s="33">
        <v>4364.7705810000007</v>
      </c>
      <c r="I35" s="33">
        <v>10614.044223999985</v>
      </c>
      <c r="J35" s="33">
        <v>11904.617815000012</v>
      </c>
      <c r="K35" s="33">
        <v>7810.8908570000021</v>
      </c>
      <c r="L35" s="33">
        <v>12361.334912999999</v>
      </c>
      <c r="M35" s="33">
        <v>15677.310107999991</v>
      </c>
      <c r="N35" s="33">
        <v>12644.044440000014</v>
      </c>
      <c r="O35" s="33">
        <v>2870.1886500000001</v>
      </c>
      <c r="P35" s="101">
        <f t="shared" si="0"/>
        <v>85213.240116999994</v>
      </c>
      <c r="W35" s="64"/>
      <c r="X35" s="63"/>
    </row>
    <row r="36" spans="2:24" x14ac:dyDescent="0.2">
      <c r="B36" s="2" t="s">
        <v>83</v>
      </c>
      <c r="C36" s="2" t="s">
        <v>738</v>
      </c>
      <c r="D36" s="33">
        <v>3949.0038600000007</v>
      </c>
      <c r="E36" s="33">
        <v>3590.7167600000002</v>
      </c>
      <c r="F36" s="33">
        <v>4739.4889049999956</v>
      </c>
      <c r="G36" s="33">
        <v>5171.5299899999982</v>
      </c>
      <c r="H36" s="33">
        <v>5687.6280249999973</v>
      </c>
      <c r="I36" s="33">
        <v>5465.6291499999934</v>
      </c>
      <c r="J36" s="33">
        <v>5626.3069200000009</v>
      </c>
      <c r="K36" s="33">
        <v>3755.1741200000015</v>
      </c>
      <c r="L36" s="33">
        <v>5120.0210299999972</v>
      </c>
      <c r="M36" s="33">
        <v>4275.6346799999974</v>
      </c>
      <c r="N36" s="33">
        <v>5110.5377849999977</v>
      </c>
      <c r="O36" s="33">
        <v>4606.928979999997</v>
      </c>
      <c r="P36" s="101">
        <f t="shared" si="0"/>
        <v>57098.600204999981</v>
      </c>
      <c r="W36" s="64"/>
      <c r="X36" s="63"/>
    </row>
    <row r="37" spans="2:24" x14ac:dyDescent="0.2">
      <c r="B37" s="2" t="s">
        <v>84</v>
      </c>
      <c r="C37" s="2" t="s">
        <v>738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101">
        <f t="shared" si="0"/>
        <v>0</v>
      </c>
      <c r="W37" s="64"/>
      <c r="X37" s="63"/>
    </row>
    <row r="38" spans="2:24" x14ac:dyDescent="0.2">
      <c r="B38" s="2" t="s">
        <v>85</v>
      </c>
      <c r="C38" s="2" t="s">
        <v>738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101">
        <f t="shared" si="0"/>
        <v>0</v>
      </c>
      <c r="W38" s="64"/>
      <c r="X38" s="63"/>
    </row>
    <row r="39" spans="2:24" x14ac:dyDescent="0.2">
      <c r="B39" s="2" t="s">
        <v>86</v>
      </c>
      <c r="C39" s="2" t="s">
        <v>738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101">
        <f t="shared" si="0"/>
        <v>0</v>
      </c>
      <c r="W39" s="64"/>
      <c r="X39" s="63"/>
    </row>
    <row r="40" spans="2:24" x14ac:dyDescent="0.2">
      <c r="B40" s="2" t="s">
        <v>303</v>
      </c>
      <c r="C40" s="2" t="s">
        <v>738</v>
      </c>
      <c r="D40" s="33">
        <v>0.405304</v>
      </c>
      <c r="E40" s="33">
        <v>8.3641829999999988</v>
      </c>
      <c r="F40" s="33">
        <v>198.67764200000025</v>
      </c>
      <c r="G40" s="33">
        <v>2.9216029999999997</v>
      </c>
      <c r="H40" s="33">
        <v>123.46099200000002</v>
      </c>
      <c r="I40" s="33">
        <v>62.226630999999983</v>
      </c>
      <c r="J40" s="33">
        <v>16.202811999999998</v>
      </c>
      <c r="K40" s="33">
        <v>95.484108999999975</v>
      </c>
      <c r="L40" s="33">
        <v>0</v>
      </c>
      <c r="M40" s="33">
        <v>1.9641609999999996</v>
      </c>
      <c r="N40" s="33">
        <v>0</v>
      </c>
      <c r="O40" s="33">
        <v>2.8322679999999996</v>
      </c>
      <c r="P40" s="101">
        <f t="shared" si="0"/>
        <v>512.53970500000025</v>
      </c>
      <c r="W40" s="64"/>
      <c r="X40" s="63"/>
    </row>
    <row r="41" spans="2:24" x14ac:dyDescent="0.2">
      <c r="B41" s="2" t="s">
        <v>87</v>
      </c>
      <c r="C41" s="2" t="s">
        <v>738</v>
      </c>
      <c r="D41" s="33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101">
        <f t="shared" si="0"/>
        <v>0</v>
      </c>
      <c r="W41" s="64"/>
      <c r="X41" s="63"/>
    </row>
    <row r="42" spans="2:24" x14ac:dyDescent="0.2">
      <c r="B42" s="2" t="s">
        <v>10</v>
      </c>
      <c r="C42" s="2" t="s">
        <v>738</v>
      </c>
      <c r="D42" s="33">
        <v>1018.5999919999992</v>
      </c>
      <c r="E42" s="33">
        <v>334.40420199999971</v>
      </c>
      <c r="F42" s="33">
        <v>663.85351600000001</v>
      </c>
      <c r="G42" s="33">
        <v>1901.1281369999999</v>
      </c>
      <c r="H42" s="33">
        <v>2481.4649509999986</v>
      </c>
      <c r="I42" s="33">
        <v>3581.9690659999987</v>
      </c>
      <c r="J42" s="33">
        <v>3726.5819600000004</v>
      </c>
      <c r="K42" s="33">
        <v>3523.9374499999999</v>
      </c>
      <c r="L42" s="33">
        <v>3026.818281999997</v>
      </c>
      <c r="M42" s="33">
        <v>3753.7900780000009</v>
      </c>
      <c r="N42" s="33">
        <v>3412.2548099999995</v>
      </c>
      <c r="O42" s="33">
        <v>1410.8001140000003</v>
      </c>
      <c r="P42" s="101">
        <f t="shared" si="0"/>
        <v>28835.602557999995</v>
      </c>
      <c r="W42" s="64"/>
      <c r="X42" s="63"/>
    </row>
    <row r="43" spans="2:24" x14ac:dyDescent="0.2">
      <c r="B43" s="2" t="s">
        <v>88</v>
      </c>
      <c r="C43" s="2" t="s">
        <v>738</v>
      </c>
      <c r="D43" s="33">
        <v>0</v>
      </c>
      <c r="E43" s="33">
        <v>0</v>
      </c>
      <c r="F43" s="33">
        <v>0</v>
      </c>
      <c r="G43" s="33">
        <v>0</v>
      </c>
      <c r="H43" s="33">
        <v>0</v>
      </c>
      <c r="I43" s="33">
        <v>0</v>
      </c>
      <c r="J43" s="33">
        <v>0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101">
        <f t="shared" si="0"/>
        <v>0</v>
      </c>
      <c r="W43" s="64"/>
      <c r="X43" s="63"/>
    </row>
    <row r="44" spans="2:24" x14ac:dyDescent="0.2">
      <c r="B44" s="2" t="s">
        <v>17</v>
      </c>
      <c r="C44" s="2" t="s">
        <v>738</v>
      </c>
      <c r="D44" s="33">
        <v>632.27641700000049</v>
      </c>
      <c r="E44" s="33">
        <v>588.08830500000033</v>
      </c>
      <c r="F44" s="33">
        <v>637.2525470000005</v>
      </c>
      <c r="G44" s="33">
        <v>646.7354140000009</v>
      </c>
      <c r="H44" s="33">
        <v>658.15491999999995</v>
      </c>
      <c r="I44" s="33">
        <v>558.843885</v>
      </c>
      <c r="J44" s="33">
        <v>496.60844200000014</v>
      </c>
      <c r="K44" s="33">
        <v>494.87397400000003</v>
      </c>
      <c r="L44" s="33">
        <v>476.91300600000039</v>
      </c>
      <c r="M44" s="33">
        <v>457.93557400000003</v>
      </c>
      <c r="N44" s="33">
        <v>445.29548700000043</v>
      </c>
      <c r="O44" s="33">
        <v>484.43979799999988</v>
      </c>
      <c r="P44" s="101">
        <f t="shared" si="0"/>
        <v>6577.4177690000033</v>
      </c>
      <c r="W44" s="64"/>
      <c r="X44" s="63"/>
    </row>
    <row r="45" spans="2:24" x14ac:dyDescent="0.2">
      <c r="B45" s="2" t="s">
        <v>56</v>
      </c>
      <c r="C45" s="2" t="s">
        <v>738</v>
      </c>
      <c r="D45" s="33">
        <v>17908.281020999995</v>
      </c>
      <c r="E45" s="33">
        <v>13677.19664</v>
      </c>
      <c r="F45" s="33">
        <v>14702.610059999999</v>
      </c>
      <c r="G45" s="33">
        <v>18683.481950999987</v>
      </c>
      <c r="H45" s="33">
        <v>12006.519540000012</v>
      </c>
      <c r="I45" s="33">
        <v>14939.908565000003</v>
      </c>
      <c r="J45" s="33">
        <v>15958.981691999999</v>
      </c>
      <c r="K45" s="33">
        <v>10378.558427</v>
      </c>
      <c r="L45" s="33">
        <v>17954.801536999999</v>
      </c>
      <c r="M45" s="33">
        <v>22550.180606000002</v>
      </c>
      <c r="N45" s="33">
        <v>20536.585896000037</v>
      </c>
      <c r="O45" s="33">
        <v>19147.942645000021</v>
      </c>
      <c r="P45" s="101">
        <f t="shared" si="0"/>
        <v>198445.04858000006</v>
      </c>
      <c r="W45" s="64"/>
      <c r="X45" s="63"/>
    </row>
    <row r="46" spans="2:24" x14ac:dyDescent="0.2">
      <c r="B46" s="2" t="s">
        <v>15</v>
      </c>
      <c r="C46" s="2" t="s">
        <v>738</v>
      </c>
      <c r="D46" s="33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101">
        <f t="shared" si="0"/>
        <v>0</v>
      </c>
      <c r="W46" s="64"/>
      <c r="X46" s="63"/>
    </row>
    <row r="47" spans="2:24" x14ac:dyDescent="0.2">
      <c r="B47" s="2" t="s">
        <v>89</v>
      </c>
      <c r="C47" s="2" t="s">
        <v>738</v>
      </c>
      <c r="D47" s="33">
        <v>154.47351900000001</v>
      </c>
      <c r="E47" s="33">
        <v>0.40001700000000012</v>
      </c>
      <c r="F47" s="33">
        <v>106.59761899999998</v>
      </c>
      <c r="G47" s="33">
        <v>183.21276999999989</v>
      </c>
      <c r="H47" s="33">
        <v>215.0741360000001</v>
      </c>
      <c r="I47" s="33">
        <v>346.6233049999999</v>
      </c>
      <c r="J47" s="33">
        <v>338.48043899999976</v>
      </c>
      <c r="K47" s="33">
        <v>381.73234799999989</v>
      </c>
      <c r="L47" s="33">
        <v>393.90500500000007</v>
      </c>
      <c r="M47" s="33">
        <v>375.16271500000028</v>
      </c>
      <c r="N47" s="33">
        <v>244.252172</v>
      </c>
      <c r="O47" s="33">
        <v>92.383446999999848</v>
      </c>
      <c r="P47" s="101">
        <f t="shared" si="0"/>
        <v>2832.2974919999997</v>
      </c>
      <c r="W47" s="64"/>
      <c r="X47" s="63"/>
    </row>
    <row r="48" spans="2:24" x14ac:dyDescent="0.2">
      <c r="B48" s="2" t="s">
        <v>20</v>
      </c>
      <c r="C48" s="2" t="s">
        <v>738</v>
      </c>
      <c r="D48" s="33">
        <v>2143.1970460000007</v>
      </c>
      <c r="E48" s="33">
        <v>1894.4229460000001</v>
      </c>
      <c r="F48" s="33">
        <v>1510.1991179999993</v>
      </c>
      <c r="G48" s="33">
        <v>1172.693291999999</v>
      </c>
      <c r="H48" s="33">
        <v>756.86737999999991</v>
      </c>
      <c r="I48" s="33">
        <v>234.11399500000005</v>
      </c>
      <c r="J48" s="33">
        <v>79.540035000000003</v>
      </c>
      <c r="K48" s="33">
        <v>326.10357500000009</v>
      </c>
      <c r="L48" s="33">
        <v>611.25210500000014</v>
      </c>
      <c r="M48" s="33">
        <v>1347.3186350000001</v>
      </c>
      <c r="N48" s="33">
        <v>1633.6131869999988</v>
      </c>
      <c r="O48" s="33">
        <v>1889.9043069999998</v>
      </c>
      <c r="P48" s="101">
        <f t="shared" si="0"/>
        <v>13599.225620999998</v>
      </c>
      <c r="W48" s="64"/>
      <c r="X48" s="63"/>
    </row>
    <row r="49" spans="2:24" x14ac:dyDescent="0.2">
      <c r="B49" s="2" t="s">
        <v>679</v>
      </c>
      <c r="C49" s="2" t="s">
        <v>738</v>
      </c>
      <c r="D49" s="33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101">
        <f t="shared" si="0"/>
        <v>0</v>
      </c>
      <c r="W49" s="64"/>
      <c r="X49" s="63"/>
    </row>
    <row r="50" spans="2:24" x14ac:dyDescent="0.2">
      <c r="B50" s="2" t="s">
        <v>599</v>
      </c>
      <c r="C50" s="2" t="s">
        <v>738</v>
      </c>
      <c r="D50" s="33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101">
        <f t="shared" si="0"/>
        <v>0</v>
      </c>
      <c r="W50" s="64"/>
      <c r="X50" s="63"/>
    </row>
    <row r="51" spans="2:24" x14ac:dyDescent="0.2">
      <c r="B51" s="2" t="s">
        <v>58</v>
      </c>
      <c r="C51" s="2" t="s">
        <v>738</v>
      </c>
      <c r="D51" s="33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101">
        <f t="shared" si="0"/>
        <v>0</v>
      </c>
      <c r="W51" s="64"/>
      <c r="X51" s="63"/>
    </row>
    <row r="52" spans="2:24" x14ac:dyDescent="0.2">
      <c r="B52" s="2" t="s">
        <v>11</v>
      </c>
      <c r="C52" s="2" t="s">
        <v>738</v>
      </c>
      <c r="D52" s="33"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101">
        <f t="shared" si="0"/>
        <v>0</v>
      </c>
      <c r="W52" s="64"/>
      <c r="X52" s="63"/>
    </row>
    <row r="53" spans="2:24" x14ac:dyDescent="0.2">
      <c r="B53" s="2" t="s">
        <v>68</v>
      </c>
      <c r="C53" s="2" t="s">
        <v>738</v>
      </c>
      <c r="D53" s="33">
        <v>6048.9407429999919</v>
      </c>
      <c r="E53" s="33">
        <v>2747.0109929999994</v>
      </c>
      <c r="F53" s="33">
        <v>6311.2065549999998</v>
      </c>
      <c r="G53" s="33">
        <v>7984.1269509999984</v>
      </c>
      <c r="H53" s="33">
        <v>8428.3063399999974</v>
      </c>
      <c r="I53" s="33">
        <v>8933.8149879999964</v>
      </c>
      <c r="J53" s="33">
        <v>7102.8453729999965</v>
      </c>
      <c r="K53" s="33">
        <v>8069.3337549999987</v>
      </c>
      <c r="L53" s="33">
        <v>7749.0818179999969</v>
      </c>
      <c r="M53" s="33">
        <v>9395.3813710000086</v>
      </c>
      <c r="N53" s="33">
        <v>8332.6985309999945</v>
      </c>
      <c r="O53" s="33">
        <v>4982.1272989999943</v>
      </c>
      <c r="P53" s="101">
        <f t="shared" si="0"/>
        <v>86084.874716999984</v>
      </c>
      <c r="W53" s="64"/>
      <c r="X53" s="63"/>
    </row>
    <row r="54" spans="2:24" x14ac:dyDescent="0.2">
      <c r="B54" s="2" t="s">
        <v>90</v>
      </c>
      <c r="C54" s="2" t="s">
        <v>738</v>
      </c>
      <c r="D54" s="33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101">
        <f t="shared" si="0"/>
        <v>0</v>
      </c>
      <c r="W54" s="64"/>
      <c r="X54" s="63"/>
    </row>
    <row r="55" spans="2:24" x14ac:dyDescent="0.2">
      <c r="B55" s="2" t="s">
        <v>67</v>
      </c>
      <c r="C55" s="2" t="s">
        <v>738</v>
      </c>
      <c r="D55" s="33">
        <v>2175.5437390000006</v>
      </c>
      <c r="E55" s="33">
        <v>1944.2224040000008</v>
      </c>
      <c r="F55" s="33">
        <v>2144.3833979999995</v>
      </c>
      <c r="G55" s="33">
        <v>2091.357</v>
      </c>
      <c r="H55" s="33">
        <v>2304.1593589999975</v>
      </c>
      <c r="I55" s="33">
        <v>2400.7309539999997</v>
      </c>
      <c r="J55" s="33">
        <v>970.93633700000032</v>
      </c>
      <c r="K55" s="33">
        <v>1775.1476580000001</v>
      </c>
      <c r="L55" s="33">
        <v>2363.5678859999985</v>
      </c>
      <c r="M55" s="33">
        <v>2279.4073699999981</v>
      </c>
      <c r="N55" s="33">
        <v>2259.1854139999991</v>
      </c>
      <c r="O55" s="33">
        <v>2484.3485910000004</v>
      </c>
      <c r="P55" s="101">
        <f t="shared" si="0"/>
        <v>25192.990109999995</v>
      </c>
      <c r="W55" s="64"/>
      <c r="X55" s="63"/>
    </row>
    <row r="56" spans="2:24" x14ac:dyDescent="0.2">
      <c r="B56" s="2" t="s">
        <v>73</v>
      </c>
      <c r="C56" s="2" t="s">
        <v>738</v>
      </c>
      <c r="D56" s="33">
        <v>0</v>
      </c>
      <c r="E56" s="33">
        <v>0</v>
      </c>
      <c r="F56" s="33">
        <v>0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3">
        <v>0</v>
      </c>
      <c r="M56" s="33">
        <v>0</v>
      </c>
      <c r="N56" s="33">
        <v>0</v>
      </c>
      <c r="O56" s="33">
        <v>0</v>
      </c>
      <c r="P56" s="101">
        <f t="shared" si="0"/>
        <v>0</v>
      </c>
      <c r="W56" s="64"/>
      <c r="X56" s="63"/>
    </row>
    <row r="57" spans="2:24" x14ac:dyDescent="0.2">
      <c r="B57" s="2" t="s">
        <v>740</v>
      </c>
      <c r="C57" s="2" t="s">
        <v>738</v>
      </c>
      <c r="D57" s="33">
        <v>0</v>
      </c>
      <c r="E57" s="33">
        <v>0</v>
      </c>
      <c r="F57" s="33">
        <v>0</v>
      </c>
      <c r="G57" s="33">
        <v>0</v>
      </c>
      <c r="H57" s="33">
        <v>0</v>
      </c>
      <c r="I57" s="33">
        <v>104.31569300000004</v>
      </c>
      <c r="J57" s="33">
        <v>8.4752219999999987</v>
      </c>
      <c r="K57" s="33">
        <v>0</v>
      </c>
      <c r="L57" s="33">
        <v>823.26608799999985</v>
      </c>
      <c r="M57" s="33">
        <v>1901.3083350000027</v>
      </c>
      <c r="N57" s="33">
        <v>1742.5707159999986</v>
      </c>
      <c r="O57" s="33">
        <v>477.57778700000011</v>
      </c>
      <c r="P57" s="101">
        <f t="shared" si="0"/>
        <v>5057.5138410000009</v>
      </c>
      <c r="W57" s="64"/>
      <c r="X57" s="63"/>
    </row>
    <row r="58" spans="2:24" x14ac:dyDescent="0.2">
      <c r="B58" s="2" t="s">
        <v>3</v>
      </c>
      <c r="C58" s="2" t="s">
        <v>738</v>
      </c>
      <c r="D58" s="33">
        <v>4215.6801839999998</v>
      </c>
      <c r="E58" s="33">
        <v>3097.680650000003</v>
      </c>
      <c r="F58" s="33">
        <v>6382.7932176800014</v>
      </c>
      <c r="G58" s="33">
        <v>4735.4381015600029</v>
      </c>
      <c r="H58" s="33">
        <v>5699.3208285200017</v>
      </c>
      <c r="I58" s="33">
        <v>11183.79490096</v>
      </c>
      <c r="J58" s="33">
        <v>12976.183985880014</v>
      </c>
      <c r="K58" s="33">
        <v>9834.8253893600013</v>
      </c>
      <c r="L58" s="33">
        <v>9978.0277880799986</v>
      </c>
      <c r="M58" s="33">
        <v>11933.043160399997</v>
      </c>
      <c r="N58" s="33">
        <v>11605.760984240002</v>
      </c>
      <c r="O58" s="33">
        <v>8391.3256391600007</v>
      </c>
      <c r="P58" s="101">
        <f t="shared" si="0"/>
        <v>100033.87482984002</v>
      </c>
      <c r="W58" s="64"/>
      <c r="X58" s="63"/>
    </row>
    <row r="59" spans="2:24" x14ac:dyDescent="0.2">
      <c r="B59" s="2" t="s">
        <v>91</v>
      </c>
      <c r="C59" s="2" t="s">
        <v>738</v>
      </c>
      <c r="D59" s="33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33">
        <v>0</v>
      </c>
      <c r="M59" s="33">
        <v>0</v>
      </c>
      <c r="N59" s="33">
        <v>0</v>
      </c>
      <c r="O59" s="33">
        <v>0</v>
      </c>
      <c r="P59" s="101">
        <f t="shared" si="0"/>
        <v>0</v>
      </c>
      <c r="W59" s="64"/>
      <c r="X59" s="63"/>
    </row>
    <row r="60" spans="2:24" x14ac:dyDescent="0.2">
      <c r="B60" s="2" t="s">
        <v>16</v>
      </c>
      <c r="C60" s="2" t="s">
        <v>738</v>
      </c>
      <c r="D60" s="33">
        <v>5234.8819890000032</v>
      </c>
      <c r="E60" s="33">
        <v>3085.3913139999954</v>
      </c>
      <c r="F60" s="33">
        <v>8213.4776910000037</v>
      </c>
      <c r="G60" s="33">
        <v>4610.2955609999999</v>
      </c>
      <c r="H60" s="33">
        <v>5114.7232169999952</v>
      </c>
      <c r="I60" s="33">
        <v>8112.6348420000049</v>
      </c>
      <c r="J60" s="33">
        <v>7686.4025680000022</v>
      </c>
      <c r="K60" s="33">
        <v>6938.9940469999965</v>
      </c>
      <c r="L60" s="33">
        <v>7283.1155430000008</v>
      </c>
      <c r="M60" s="33">
        <v>8549.2008639999967</v>
      </c>
      <c r="N60" s="33">
        <v>8304.829329000002</v>
      </c>
      <c r="O60" s="33">
        <v>8405.464025999996</v>
      </c>
      <c r="P60" s="101">
        <f t="shared" si="0"/>
        <v>81539.410991000012</v>
      </c>
      <c r="W60" s="64"/>
      <c r="X60" s="63"/>
    </row>
    <row r="61" spans="2:24" x14ac:dyDescent="0.2">
      <c r="B61" s="2" t="s">
        <v>0</v>
      </c>
      <c r="C61" s="2" t="s">
        <v>738</v>
      </c>
      <c r="D61" s="33">
        <v>2026.973751999999</v>
      </c>
      <c r="E61" s="33">
        <v>2039.4715890000007</v>
      </c>
      <c r="F61" s="33">
        <v>6147.4555909999908</v>
      </c>
      <c r="G61" s="33">
        <v>5752.3373580000016</v>
      </c>
      <c r="H61" s="33">
        <v>6278.1610000000001</v>
      </c>
      <c r="I61" s="33">
        <v>8624.1489479999982</v>
      </c>
      <c r="J61" s="33">
        <v>5844.1167770000011</v>
      </c>
      <c r="K61" s="33">
        <v>5450.6559339999894</v>
      </c>
      <c r="L61" s="33">
        <v>3485.7605650000005</v>
      </c>
      <c r="M61" s="33">
        <v>2493.0183130000023</v>
      </c>
      <c r="N61" s="33">
        <v>2961.7682579999973</v>
      </c>
      <c r="O61" s="33">
        <v>3526.1704450000007</v>
      </c>
      <c r="P61" s="101">
        <f t="shared" si="0"/>
        <v>54630.038529999976</v>
      </c>
      <c r="W61" s="64"/>
      <c r="X61" s="63"/>
    </row>
    <row r="62" spans="2:24" x14ac:dyDescent="0.2">
      <c r="B62" s="2" t="s">
        <v>52</v>
      </c>
      <c r="C62" s="2" t="s">
        <v>738</v>
      </c>
      <c r="D62" s="33">
        <v>0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  <c r="J62" s="33">
        <v>0</v>
      </c>
      <c r="K62" s="33">
        <v>0</v>
      </c>
      <c r="L62" s="33">
        <v>0</v>
      </c>
      <c r="M62" s="33">
        <v>0</v>
      </c>
      <c r="N62" s="33">
        <v>0</v>
      </c>
      <c r="O62" s="33">
        <v>0</v>
      </c>
      <c r="P62" s="101">
        <f t="shared" si="0"/>
        <v>0</v>
      </c>
      <c r="W62" s="64"/>
      <c r="X62" s="63"/>
    </row>
    <row r="63" spans="2:24" x14ac:dyDescent="0.2">
      <c r="B63" s="2" t="s">
        <v>21</v>
      </c>
      <c r="C63" s="2" t="s">
        <v>738</v>
      </c>
      <c r="D63" s="33"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33">
        <v>0</v>
      </c>
      <c r="N63" s="33">
        <v>0</v>
      </c>
      <c r="O63" s="33">
        <v>0</v>
      </c>
      <c r="P63" s="101">
        <f t="shared" si="0"/>
        <v>0</v>
      </c>
      <c r="W63" s="64"/>
      <c r="X63" s="63"/>
    </row>
    <row r="64" spans="2:24" x14ac:dyDescent="0.2">
      <c r="B64" s="2" t="s">
        <v>12</v>
      </c>
      <c r="C64" s="2" t="s">
        <v>738</v>
      </c>
      <c r="D64" s="33">
        <v>5721.0746669999971</v>
      </c>
      <c r="E64" s="33">
        <v>4975.7581779999982</v>
      </c>
      <c r="F64" s="33">
        <v>838.87062499999979</v>
      </c>
      <c r="G64" s="33">
        <v>0</v>
      </c>
      <c r="H64" s="33">
        <v>0</v>
      </c>
      <c r="I64" s="33">
        <v>0</v>
      </c>
      <c r="J64" s="33">
        <v>13.419059000000004</v>
      </c>
      <c r="K64" s="33">
        <v>2891.3558929999999</v>
      </c>
      <c r="L64" s="33">
        <v>17554.041120000009</v>
      </c>
      <c r="M64" s="33">
        <v>28066.531406999991</v>
      </c>
      <c r="N64" s="33">
        <v>27113.268392000024</v>
      </c>
      <c r="O64" s="33">
        <v>27612.240890000005</v>
      </c>
      <c r="P64" s="101">
        <f t="shared" si="0"/>
        <v>114786.56023100002</v>
      </c>
      <c r="W64" s="64"/>
      <c r="X64" s="63"/>
    </row>
    <row r="65" spans="2:24" x14ac:dyDescent="0.2">
      <c r="B65" s="2" t="s">
        <v>92</v>
      </c>
      <c r="C65" s="2" t="s">
        <v>738</v>
      </c>
      <c r="D65" s="33"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101">
        <f t="shared" si="0"/>
        <v>0</v>
      </c>
      <c r="W65" s="64"/>
      <c r="X65" s="63"/>
    </row>
    <row r="66" spans="2:24" x14ac:dyDescent="0.2">
      <c r="B66" s="2" t="s">
        <v>93</v>
      </c>
      <c r="C66" s="2" t="s">
        <v>738</v>
      </c>
      <c r="D66" s="33">
        <v>37735.023797000016</v>
      </c>
      <c r="E66" s="33">
        <v>32953.499775000004</v>
      </c>
      <c r="F66" s="33">
        <v>45041.648125999993</v>
      </c>
      <c r="G66" s="33">
        <v>33875.52556899999</v>
      </c>
      <c r="H66" s="33">
        <v>33633.418566000022</v>
      </c>
      <c r="I66" s="33">
        <v>35630.663130000015</v>
      </c>
      <c r="J66" s="33">
        <v>35097.409174999993</v>
      </c>
      <c r="K66" s="33">
        <v>30867.946820000001</v>
      </c>
      <c r="L66" s="33">
        <v>43921.774752000027</v>
      </c>
      <c r="M66" s="33">
        <v>48972.235374999997</v>
      </c>
      <c r="N66" s="33">
        <v>52349.696117999993</v>
      </c>
      <c r="O66" s="33">
        <v>50746.132431999984</v>
      </c>
      <c r="P66" s="101">
        <f t="shared" si="0"/>
        <v>480824.97363500006</v>
      </c>
      <c r="W66" s="64"/>
      <c r="X66" s="63"/>
    </row>
    <row r="67" spans="2:24" x14ac:dyDescent="0.2">
      <c r="B67" s="2" t="s">
        <v>8</v>
      </c>
      <c r="C67" s="2" t="s">
        <v>738</v>
      </c>
      <c r="D67" s="33"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101">
        <f t="shared" si="0"/>
        <v>0</v>
      </c>
      <c r="W67" s="64"/>
      <c r="X67" s="63"/>
    </row>
    <row r="68" spans="2:24" x14ac:dyDescent="0.2">
      <c r="B68" s="2" t="s">
        <v>94</v>
      </c>
      <c r="C68" s="2" t="s">
        <v>738</v>
      </c>
      <c r="D68" s="33">
        <v>279.89979600000004</v>
      </c>
      <c r="E68" s="33">
        <v>167.26832900000022</v>
      </c>
      <c r="F68" s="33">
        <v>479.01999899999993</v>
      </c>
      <c r="G68" s="33">
        <v>514.13486400000033</v>
      </c>
      <c r="H68" s="33">
        <v>517.57377699999995</v>
      </c>
      <c r="I68" s="33">
        <v>469.57042799999948</v>
      </c>
      <c r="J68" s="33">
        <v>230.80795999999995</v>
      </c>
      <c r="K68" s="33">
        <v>520.13678400000003</v>
      </c>
      <c r="L68" s="33">
        <v>498.76297899999975</v>
      </c>
      <c r="M68" s="33">
        <v>580.39289799999983</v>
      </c>
      <c r="N68" s="33">
        <v>543.90158400000041</v>
      </c>
      <c r="O68" s="33">
        <v>215.23525100000018</v>
      </c>
      <c r="P68" s="101">
        <f t="shared" si="0"/>
        <v>5016.7046489999993</v>
      </c>
      <c r="W68" s="64"/>
      <c r="X68" s="63"/>
    </row>
    <row r="69" spans="2:24" x14ac:dyDescent="0.2">
      <c r="B69" s="2" t="s">
        <v>9</v>
      </c>
      <c r="C69" s="2" t="s">
        <v>738</v>
      </c>
      <c r="D69" s="33">
        <v>0</v>
      </c>
      <c r="E69" s="33">
        <v>0</v>
      </c>
      <c r="F69" s="33">
        <v>0</v>
      </c>
      <c r="G69" s="33">
        <v>0</v>
      </c>
      <c r="H69" s="33">
        <v>0</v>
      </c>
      <c r="I69" s="33">
        <v>0</v>
      </c>
      <c r="J69" s="33">
        <v>0</v>
      </c>
      <c r="K69" s="33">
        <v>0</v>
      </c>
      <c r="L69" s="33">
        <v>0</v>
      </c>
      <c r="M69" s="33">
        <v>0</v>
      </c>
      <c r="N69" s="33">
        <v>0</v>
      </c>
      <c r="O69" s="33">
        <v>0</v>
      </c>
      <c r="P69" s="101">
        <f t="shared" si="0"/>
        <v>0</v>
      </c>
      <c r="W69" s="64"/>
      <c r="X69" s="63"/>
    </row>
    <row r="70" spans="2:24" x14ac:dyDescent="0.2">
      <c r="B70" s="2" t="s">
        <v>5</v>
      </c>
      <c r="C70" s="2" t="s">
        <v>738</v>
      </c>
      <c r="D70" s="33">
        <v>0</v>
      </c>
      <c r="E70" s="33">
        <v>0</v>
      </c>
      <c r="F70" s="33">
        <v>0</v>
      </c>
      <c r="G70" s="33">
        <v>0</v>
      </c>
      <c r="H70" s="33">
        <v>0</v>
      </c>
      <c r="I70" s="33">
        <v>0</v>
      </c>
      <c r="J70" s="33">
        <v>0</v>
      </c>
      <c r="K70" s="33">
        <v>0</v>
      </c>
      <c r="L70" s="33">
        <v>0</v>
      </c>
      <c r="M70" s="33">
        <v>0</v>
      </c>
      <c r="N70" s="33">
        <v>0</v>
      </c>
      <c r="O70" s="33">
        <v>0</v>
      </c>
      <c r="P70" s="101">
        <f t="shared" si="0"/>
        <v>0</v>
      </c>
      <c r="W70" s="64"/>
      <c r="X70" s="63"/>
    </row>
    <row r="71" spans="2:24" x14ac:dyDescent="0.2">
      <c r="B71" s="2" t="s">
        <v>95</v>
      </c>
      <c r="C71" s="2" t="s">
        <v>738</v>
      </c>
      <c r="D71" s="33">
        <v>0</v>
      </c>
      <c r="E71" s="33">
        <v>0</v>
      </c>
      <c r="F71" s="33">
        <v>0</v>
      </c>
      <c r="G71" s="33">
        <v>0</v>
      </c>
      <c r="H71" s="33">
        <v>0</v>
      </c>
      <c r="I71" s="33">
        <v>0</v>
      </c>
      <c r="J71" s="33">
        <v>0</v>
      </c>
      <c r="K71" s="33">
        <v>0</v>
      </c>
      <c r="L71" s="33">
        <v>0</v>
      </c>
      <c r="M71" s="33">
        <v>0</v>
      </c>
      <c r="N71" s="33">
        <v>0</v>
      </c>
      <c r="O71" s="33">
        <v>0</v>
      </c>
      <c r="P71" s="101">
        <f t="shared" si="0"/>
        <v>0</v>
      </c>
      <c r="W71" s="64"/>
      <c r="X71" s="63"/>
    </row>
    <row r="72" spans="2:24" x14ac:dyDescent="0.2">
      <c r="B72" s="2" t="s">
        <v>49</v>
      </c>
      <c r="C72" s="2" t="s">
        <v>738</v>
      </c>
      <c r="D72" s="33">
        <v>0</v>
      </c>
      <c r="E72" s="33">
        <v>0</v>
      </c>
      <c r="F72" s="33">
        <v>0</v>
      </c>
      <c r="G72" s="33">
        <v>0</v>
      </c>
      <c r="H72" s="33">
        <v>0</v>
      </c>
      <c r="I72" s="33">
        <v>0</v>
      </c>
      <c r="J72" s="33">
        <v>0</v>
      </c>
      <c r="K72" s="33">
        <v>0</v>
      </c>
      <c r="L72" s="33">
        <v>0</v>
      </c>
      <c r="M72" s="33">
        <v>0</v>
      </c>
      <c r="N72" s="33">
        <v>0</v>
      </c>
      <c r="O72" s="33">
        <v>0</v>
      </c>
      <c r="P72" s="101">
        <f t="shared" si="0"/>
        <v>0</v>
      </c>
      <c r="W72" s="64"/>
      <c r="X72" s="63"/>
    </row>
    <row r="73" spans="2:24" x14ac:dyDescent="0.2">
      <c r="B73" s="2" t="s">
        <v>96</v>
      </c>
      <c r="C73" s="2" t="s">
        <v>738</v>
      </c>
      <c r="D73" s="33">
        <v>938.89315899999929</v>
      </c>
      <c r="E73" s="33">
        <v>436.5334419999997</v>
      </c>
      <c r="F73" s="33">
        <v>2491.5828440000014</v>
      </c>
      <c r="G73" s="33">
        <v>2270.1729879999975</v>
      </c>
      <c r="H73" s="33">
        <v>2601.3450099999991</v>
      </c>
      <c r="I73" s="33">
        <v>2760.1932410000009</v>
      </c>
      <c r="J73" s="33">
        <v>1471.1142749999983</v>
      </c>
      <c r="K73" s="33">
        <v>2392.4007820000002</v>
      </c>
      <c r="L73" s="33">
        <v>1946.8874249999994</v>
      </c>
      <c r="M73" s="33">
        <v>2667.0853180000004</v>
      </c>
      <c r="N73" s="33">
        <v>2046.3627999999981</v>
      </c>
      <c r="O73" s="33">
        <v>924.62236300000018</v>
      </c>
      <c r="P73" s="101">
        <f t="shared" ref="P73:P136" si="1">SUM(D73:O73)</f>
        <v>22947.193646999996</v>
      </c>
      <c r="W73" s="64"/>
      <c r="X73" s="63"/>
    </row>
    <row r="74" spans="2:24" x14ac:dyDescent="0.2">
      <c r="B74" s="2" t="s">
        <v>97</v>
      </c>
      <c r="C74" s="2" t="s">
        <v>738</v>
      </c>
      <c r="D74" s="33">
        <v>0</v>
      </c>
      <c r="E74" s="33">
        <v>0</v>
      </c>
      <c r="F74" s="33">
        <v>0</v>
      </c>
      <c r="G74" s="33">
        <v>0</v>
      </c>
      <c r="H74" s="33">
        <v>0</v>
      </c>
      <c r="I74" s="33">
        <v>0</v>
      </c>
      <c r="J74" s="33">
        <v>0</v>
      </c>
      <c r="K74" s="33">
        <v>0</v>
      </c>
      <c r="L74" s="33">
        <v>0</v>
      </c>
      <c r="M74" s="33">
        <v>0</v>
      </c>
      <c r="N74" s="33">
        <v>0</v>
      </c>
      <c r="O74" s="33">
        <v>0</v>
      </c>
      <c r="P74" s="101">
        <f t="shared" si="1"/>
        <v>0</v>
      </c>
      <c r="W74" s="64"/>
      <c r="X74" s="63"/>
    </row>
    <row r="75" spans="2:24" x14ac:dyDescent="0.2">
      <c r="B75" s="2" t="s">
        <v>98</v>
      </c>
      <c r="C75" s="2" t="s">
        <v>738</v>
      </c>
      <c r="D75" s="33">
        <v>62045.269014000034</v>
      </c>
      <c r="E75" s="33">
        <v>60263.067954999962</v>
      </c>
      <c r="F75" s="33">
        <v>45510.260813000008</v>
      </c>
      <c r="G75" s="33">
        <v>62687.398603999987</v>
      </c>
      <c r="H75" s="33">
        <v>68011.469101999988</v>
      </c>
      <c r="I75" s="33">
        <v>43397.299947000014</v>
      </c>
      <c r="J75" s="33">
        <v>48647.25644499997</v>
      </c>
      <c r="K75" s="33">
        <v>51073.319923999996</v>
      </c>
      <c r="L75" s="33">
        <v>55091.10321699996</v>
      </c>
      <c r="M75" s="33">
        <v>46610.062714999985</v>
      </c>
      <c r="N75" s="33">
        <v>25724.253612000015</v>
      </c>
      <c r="O75" s="33">
        <v>25049.458194000021</v>
      </c>
      <c r="P75" s="101">
        <f t="shared" si="1"/>
        <v>594110.21954199998</v>
      </c>
      <c r="W75" s="64"/>
      <c r="X75" s="63"/>
    </row>
    <row r="76" spans="2:24" x14ac:dyDescent="0.2">
      <c r="B76" s="2" t="s">
        <v>101</v>
      </c>
      <c r="C76" s="2" t="s">
        <v>738</v>
      </c>
      <c r="D76" s="33">
        <v>1511.0093309999988</v>
      </c>
      <c r="E76" s="33">
        <v>1301.3395110000006</v>
      </c>
      <c r="F76" s="33">
        <v>1393.6385370000003</v>
      </c>
      <c r="G76" s="33">
        <v>1666.9121240000004</v>
      </c>
      <c r="H76" s="33">
        <v>1885.266466999999</v>
      </c>
      <c r="I76" s="33">
        <v>1927.7557129999991</v>
      </c>
      <c r="J76" s="33">
        <v>2045.3046110000012</v>
      </c>
      <c r="K76" s="33">
        <v>1942.3458269999994</v>
      </c>
      <c r="L76" s="33">
        <v>1919.958801999999</v>
      </c>
      <c r="M76" s="33">
        <v>2069.4640849999992</v>
      </c>
      <c r="N76" s="33">
        <v>1851.9412269999998</v>
      </c>
      <c r="O76" s="33">
        <v>1620.5243520000006</v>
      </c>
      <c r="P76" s="101">
        <f t="shared" si="1"/>
        <v>21135.460586999998</v>
      </c>
      <c r="W76" s="64"/>
      <c r="X76" s="63"/>
    </row>
    <row r="77" spans="2:24" x14ac:dyDescent="0.2">
      <c r="B77" s="2" t="s">
        <v>100</v>
      </c>
      <c r="C77" s="2" t="s">
        <v>738</v>
      </c>
      <c r="D77" s="33">
        <v>1720.8546780000006</v>
      </c>
      <c r="E77" s="33">
        <v>1657.025183000002</v>
      </c>
      <c r="F77" s="33">
        <v>1914.6095010000001</v>
      </c>
      <c r="G77" s="33">
        <v>1877.7315889999977</v>
      </c>
      <c r="H77" s="33">
        <v>1894.8401490000024</v>
      </c>
      <c r="I77" s="33">
        <v>1766.7890909999996</v>
      </c>
      <c r="J77" s="33">
        <v>1790.9724869999993</v>
      </c>
      <c r="K77" s="33">
        <v>1739.8259039999991</v>
      </c>
      <c r="L77" s="33">
        <v>1698.1386059999986</v>
      </c>
      <c r="M77" s="33">
        <v>1940.001090999999</v>
      </c>
      <c r="N77" s="33">
        <v>1558.6889649999994</v>
      </c>
      <c r="O77" s="33">
        <v>1742.1940409999984</v>
      </c>
      <c r="P77" s="101">
        <f t="shared" si="1"/>
        <v>21301.671284999993</v>
      </c>
      <c r="W77" s="64"/>
      <c r="X77" s="63"/>
    </row>
    <row r="78" spans="2:24" x14ac:dyDescent="0.2">
      <c r="B78" s="2" t="s">
        <v>59</v>
      </c>
      <c r="C78" s="2" t="s">
        <v>738</v>
      </c>
      <c r="D78" s="33">
        <v>0</v>
      </c>
      <c r="E78" s="33">
        <v>0</v>
      </c>
      <c r="F78" s="33">
        <v>0</v>
      </c>
      <c r="G78" s="33">
        <v>0</v>
      </c>
      <c r="H78" s="33">
        <v>0</v>
      </c>
      <c r="I78" s="33">
        <v>0</v>
      </c>
      <c r="J78" s="33">
        <v>0</v>
      </c>
      <c r="K78" s="33">
        <v>0</v>
      </c>
      <c r="L78" s="33">
        <v>0</v>
      </c>
      <c r="M78" s="33">
        <v>0</v>
      </c>
      <c r="N78" s="33">
        <v>0</v>
      </c>
      <c r="O78" s="33">
        <v>0</v>
      </c>
      <c r="P78" s="101">
        <f t="shared" si="1"/>
        <v>0</v>
      </c>
      <c r="W78" s="64"/>
      <c r="X78" s="63"/>
    </row>
    <row r="79" spans="2:24" x14ac:dyDescent="0.2">
      <c r="B79" s="2" t="s">
        <v>99</v>
      </c>
      <c r="C79" s="2" t="s">
        <v>738</v>
      </c>
      <c r="D79" s="33">
        <v>370.2756420000004</v>
      </c>
      <c r="E79" s="33">
        <v>47.181179999999983</v>
      </c>
      <c r="F79" s="33">
        <v>381.06437900000037</v>
      </c>
      <c r="G79" s="33">
        <v>459.43511100000023</v>
      </c>
      <c r="H79" s="33">
        <v>472.14377400000018</v>
      </c>
      <c r="I79" s="33">
        <v>382.08811600000001</v>
      </c>
      <c r="J79" s="33">
        <v>569.41918399999975</v>
      </c>
      <c r="K79" s="33">
        <v>552.39948499999946</v>
      </c>
      <c r="L79" s="33">
        <v>522.09009299999991</v>
      </c>
      <c r="M79" s="33">
        <v>631.75534699999969</v>
      </c>
      <c r="N79" s="33">
        <v>558.03626399999996</v>
      </c>
      <c r="O79" s="33">
        <v>285.66220700000025</v>
      </c>
      <c r="P79" s="101">
        <f t="shared" si="1"/>
        <v>5231.5507820000003</v>
      </c>
      <c r="W79" s="64"/>
      <c r="X79" s="63"/>
    </row>
    <row r="80" spans="2:24" x14ac:dyDescent="0.2">
      <c r="B80" s="2" t="s">
        <v>680</v>
      </c>
      <c r="C80" s="2" t="s">
        <v>738</v>
      </c>
      <c r="D80" s="33">
        <v>0</v>
      </c>
      <c r="E80" s="33">
        <v>0</v>
      </c>
      <c r="F80" s="33">
        <v>0</v>
      </c>
      <c r="G80" s="33">
        <v>0</v>
      </c>
      <c r="H80" s="33">
        <v>0</v>
      </c>
      <c r="I80" s="33">
        <v>0</v>
      </c>
      <c r="J80" s="33">
        <v>0</v>
      </c>
      <c r="K80" s="33">
        <v>0</v>
      </c>
      <c r="L80" s="33">
        <v>0</v>
      </c>
      <c r="M80" s="33">
        <v>0</v>
      </c>
      <c r="N80" s="33">
        <v>0</v>
      </c>
      <c r="O80" s="33">
        <v>0</v>
      </c>
      <c r="P80" s="101">
        <f t="shared" si="1"/>
        <v>0</v>
      </c>
      <c r="W80" s="64"/>
      <c r="X80" s="63"/>
    </row>
    <row r="81" spans="2:24" x14ac:dyDescent="0.2">
      <c r="B81" s="2" t="s">
        <v>104</v>
      </c>
      <c r="C81" s="2" t="s">
        <v>738</v>
      </c>
      <c r="D81" s="33">
        <v>656.14677300000005</v>
      </c>
      <c r="E81" s="33">
        <v>165.39920400000011</v>
      </c>
      <c r="F81" s="33">
        <v>878.05758100000025</v>
      </c>
      <c r="G81" s="33">
        <v>1094.2491089999996</v>
      </c>
      <c r="H81" s="33">
        <v>1265.601267999999</v>
      </c>
      <c r="I81" s="33">
        <v>1338.5035780825581</v>
      </c>
      <c r="J81" s="33">
        <v>966.49684702790364</v>
      </c>
      <c r="K81" s="33">
        <v>1171.4966612556718</v>
      </c>
      <c r="L81" s="33">
        <v>1084.5914352229418</v>
      </c>
      <c r="M81" s="33">
        <v>1206.2794907666969</v>
      </c>
      <c r="N81" s="33">
        <v>1081.7554864684837</v>
      </c>
      <c r="O81" s="33">
        <v>512.0057250000001</v>
      </c>
      <c r="P81" s="101">
        <f t="shared" si="1"/>
        <v>11420.583158824256</v>
      </c>
      <c r="W81" s="64"/>
      <c r="X81" s="63"/>
    </row>
    <row r="82" spans="2:24" x14ac:dyDescent="0.2">
      <c r="B82" s="2" t="s">
        <v>105</v>
      </c>
      <c r="C82" s="2" t="s">
        <v>738</v>
      </c>
      <c r="D82" s="33">
        <v>2651.7705759999985</v>
      </c>
      <c r="E82" s="33">
        <v>1722.5128009999992</v>
      </c>
      <c r="F82" s="33">
        <v>2543.3594910000015</v>
      </c>
      <c r="G82" s="33">
        <v>2841.6904429999981</v>
      </c>
      <c r="H82" s="33">
        <v>3286.6906879999951</v>
      </c>
      <c r="I82" s="33">
        <v>3423.3866379174415</v>
      </c>
      <c r="J82" s="33">
        <v>3181.7915089720973</v>
      </c>
      <c r="K82" s="33">
        <v>3430.8882807443283</v>
      </c>
      <c r="L82" s="33">
        <v>3178.0576837770591</v>
      </c>
      <c r="M82" s="33">
        <v>3462.7407042332998</v>
      </c>
      <c r="N82" s="33">
        <v>3130.0370715315207</v>
      </c>
      <c r="O82" s="33">
        <v>2489.6885199999992</v>
      </c>
      <c r="P82" s="101">
        <f t="shared" si="1"/>
        <v>35342.614406175737</v>
      </c>
      <c r="W82" s="64"/>
      <c r="X82" s="63"/>
    </row>
    <row r="83" spans="2:24" x14ac:dyDescent="0.2">
      <c r="B83" s="2" t="s">
        <v>107</v>
      </c>
      <c r="C83" s="2" t="s">
        <v>738</v>
      </c>
      <c r="D83" s="33">
        <v>0</v>
      </c>
      <c r="E83" s="33">
        <v>0</v>
      </c>
      <c r="F83" s="33">
        <v>0</v>
      </c>
      <c r="G83" s="33">
        <v>0</v>
      </c>
      <c r="H83" s="33">
        <v>0</v>
      </c>
      <c r="I83" s="33">
        <v>0</v>
      </c>
      <c r="J83" s="33">
        <v>0</v>
      </c>
      <c r="K83" s="33">
        <v>0</v>
      </c>
      <c r="L83" s="33">
        <v>0</v>
      </c>
      <c r="M83" s="33">
        <v>0</v>
      </c>
      <c r="N83" s="33">
        <v>0</v>
      </c>
      <c r="O83" s="33">
        <v>0</v>
      </c>
      <c r="P83" s="101">
        <f t="shared" si="1"/>
        <v>0</v>
      </c>
      <c r="W83" s="64"/>
      <c r="X83" s="63"/>
    </row>
    <row r="84" spans="2:24" x14ac:dyDescent="0.2">
      <c r="B84" s="2" t="s">
        <v>108</v>
      </c>
      <c r="C84" s="2" t="s">
        <v>738</v>
      </c>
      <c r="D84" s="33">
        <v>602.75771900000007</v>
      </c>
      <c r="E84" s="33">
        <v>523.94951599999933</v>
      </c>
      <c r="F84" s="33">
        <v>509.6120840000001</v>
      </c>
      <c r="G84" s="33">
        <v>487.16697100000005</v>
      </c>
      <c r="H84" s="33">
        <v>405.18901699999969</v>
      </c>
      <c r="I84" s="33">
        <v>316.02748900000012</v>
      </c>
      <c r="J84" s="33">
        <v>386.37571700000007</v>
      </c>
      <c r="K84" s="33">
        <v>489.87884599999995</v>
      </c>
      <c r="L84" s="33">
        <v>503.53464499999956</v>
      </c>
      <c r="M84" s="33">
        <v>530.11197299999969</v>
      </c>
      <c r="N84" s="33">
        <v>646.24082399999941</v>
      </c>
      <c r="O84" s="33">
        <v>601.90203999999994</v>
      </c>
      <c r="P84" s="101">
        <f t="shared" si="1"/>
        <v>6002.7468409999983</v>
      </c>
      <c r="W84" s="64"/>
      <c r="X84" s="63"/>
    </row>
    <row r="85" spans="2:24" x14ac:dyDescent="0.2">
      <c r="B85" s="2" t="s">
        <v>109</v>
      </c>
      <c r="C85" s="2" t="s">
        <v>738</v>
      </c>
      <c r="D85" s="33">
        <v>0</v>
      </c>
      <c r="E85" s="33">
        <v>0</v>
      </c>
      <c r="F85" s="33">
        <v>0</v>
      </c>
      <c r="G85" s="33">
        <v>0</v>
      </c>
      <c r="H85" s="33">
        <v>0</v>
      </c>
      <c r="I85" s="33">
        <v>0</v>
      </c>
      <c r="J85" s="33">
        <v>0</v>
      </c>
      <c r="K85" s="33">
        <v>0</v>
      </c>
      <c r="L85" s="33">
        <v>0</v>
      </c>
      <c r="M85" s="33">
        <v>0</v>
      </c>
      <c r="N85" s="33">
        <v>0</v>
      </c>
      <c r="O85" s="33">
        <v>0</v>
      </c>
      <c r="P85" s="101">
        <f t="shared" si="1"/>
        <v>0</v>
      </c>
      <c r="W85" s="64"/>
      <c r="X85" s="63"/>
    </row>
    <row r="86" spans="2:24" x14ac:dyDescent="0.2">
      <c r="B86" s="2" t="s">
        <v>110</v>
      </c>
      <c r="C86" s="2" t="s">
        <v>738</v>
      </c>
      <c r="D86" s="33">
        <v>1269.057993000001</v>
      </c>
      <c r="E86" s="33">
        <v>1046.7147299999997</v>
      </c>
      <c r="F86" s="33">
        <v>1873.9080559999982</v>
      </c>
      <c r="G86" s="33">
        <v>1434.8844680000016</v>
      </c>
      <c r="H86" s="33">
        <v>1519.8069869999999</v>
      </c>
      <c r="I86" s="33">
        <v>2359.8408209999993</v>
      </c>
      <c r="J86" s="33">
        <v>2052.7124329999992</v>
      </c>
      <c r="K86" s="33">
        <v>1918.0266910000009</v>
      </c>
      <c r="L86" s="33">
        <v>2112.8402950000013</v>
      </c>
      <c r="M86" s="33">
        <v>1497.0131760000004</v>
      </c>
      <c r="N86" s="33">
        <v>1460.4708840000003</v>
      </c>
      <c r="O86" s="33">
        <v>1060.4573429999998</v>
      </c>
      <c r="P86" s="101">
        <f t="shared" si="1"/>
        <v>19605.733877000002</v>
      </c>
      <c r="W86" s="64"/>
      <c r="X86" s="63"/>
    </row>
    <row r="87" spans="2:24" x14ac:dyDescent="0.2">
      <c r="B87" s="2" t="s">
        <v>113</v>
      </c>
      <c r="C87" s="2" t="s">
        <v>738</v>
      </c>
      <c r="D87" s="33">
        <v>1777.2534510000005</v>
      </c>
      <c r="E87" s="33">
        <v>1584.0683750000001</v>
      </c>
      <c r="F87" s="33">
        <v>1684.0804499999995</v>
      </c>
      <c r="G87" s="33">
        <v>1879.6445590000005</v>
      </c>
      <c r="H87" s="33">
        <v>442.04345799999982</v>
      </c>
      <c r="I87" s="33">
        <v>212.21368299999995</v>
      </c>
      <c r="J87" s="33">
        <v>186.08874600000004</v>
      </c>
      <c r="K87" s="33">
        <v>478.97274500000009</v>
      </c>
      <c r="L87" s="33">
        <v>1646.4350719999991</v>
      </c>
      <c r="M87" s="33">
        <v>2446.4582650000002</v>
      </c>
      <c r="N87" s="33">
        <v>2244.696312000005</v>
      </c>
      <c r="O87" s="33">
        <v>1896.397584000003</v>
      </c>
      <c r="P87" s="101">
        <f t="shared" si="1"/>
        <v>16478.35270000001</v>
      </c>
      <c r="W87" s="64"/>
      <c r="X87" s="63"/>
    </row>
    <row r="88" spans="2:24" x14ac:dyDescent="0.2">
      <c r="B88" s="2" t="s">
        <v>114</v>
      </c>
      <c r="C88" s="2" t="s">
        <v>738</v>
      </c>
      <c r="D88" s="33">
        <v>4357.9105040000022</v>
      </c>
      <c r="E88" s="33">
        <v>1491.7260590000001</v>
      </c>
      <c r="F88" s="33">
        <v>3592.1868190000005</v>
      </c>
      <c r="G88" s="33">
        <v>4983.5338150000016</v>
      </c>
      <c r="H88" s="33">
        <v>5637.255697000006</v>
      </c>
      <c r="I88" s="33">
        <v>5445.2422520000018</v>
      </c>
      <c r="J88" s="33">
        <v>5259.8631410000053</v>
      </c>
      <c r="K88" s="33">
        <v>5531.5796999999984</v>
      </c>
      <c r="L88" s="33">
        <v>5572.7437479999926</v>
      </c>
      <c r="M88" s="33">
        <v>5911.9054830000005</v>
      </c>
      <c r="N88" s="33">
        <v>5306.3652859999947</v>
      </c>
      <c r="O88" s="33">
        <v>3362.6170389999997</v>
      </c>
      <c r="P88" s="101">
        <f t="shared" si="1"/>
        <v>56452.929543000006</v>
      </c>
      <c r="W88" s="64"/>
      <c r="X88" s="63"/>
    </row>
    <row r="89" spans="2:24" x14ac:dyDescent="0.2">
      <c r="B89" s="2" t="s">
        <v>118</v>
      </c>
      <c r="C89" s="2" t="s">
        <v>738</v>
      </c>
      <c r="D89" s="33">
        <v>1862.859817</v>
      </c>
      <c r="E89" s="33">
        <v>714.81125900000029</v>
      </c>
      <c r="F89" s="33">
        <v>1502.2000390000012</v>
      </c>
      <c r="G89" s="33">
        <v>1958.8058060000001</v>
      </c>
      <c r="H89" s="33">
        <v>2347.7150229999979</v>
      </c>
      <c r="I89" s="33">
        <v>2243.0619819999993</v>
      </c>
      <c r="J89" s="33">
        <v>2364.5905440000006</v>
      </c>
      <c r="K89" s="33">
        <v>2333.1504620000019</v>
      </c>
      <c r="L89" s="33">
        <v>2117.3370070000005</v>
      </c>
      <c r="M89" s="33">
        <v>2111.682228000001</v>
      </c>
      <c r="N89" s="33">
        <v>2034.727311000001</v>
      </c>
      <c r="O89" s="33">
        <v>1926.5581440000001</v>
      </c>
      <c r="P89" s="101">
        <f t="shared" si="1"/>
        <v>23517.499622000003</v>
      </c>
      <c r="W89" s="64"/>
      <c r="X89" s="63"/>
    </row>
    <row r="90" spans="2:24" x14ac:dyDescent="0.2">
      <c r="B90" s="2" t="s">
        <v>119</v>
      </c>
      <c r="C90" s="2" t="s">
        <v>738</v>
      </c>
      <c r="D90" s="33">
        <v>0</v>
      </c>
      <c r="E90" s="33">
        <v>42.689323752183547</v>
      </c>
      <c r="F90" s="33">
        <v>185.34357985172306</v>
      </c>
      <c r="G90" s="33">
        <v>146.47386402138304</v>
      </c>
      <c r="H90" s="33">
        <v>96.209516800726405</v>
      </c>
      <c r="I90" s="33">
        <v>130.38617161503558</v>
      </c>
      <c r="J90" s="33">
        <v>156.23372639007101</v>
      </c>
      <c r="K90" s="33">
        <v>181.28587597205367</v>
      </c>
      <c r="L90" s="33">
        <v>189.34514199999975</v>
      </c>
      <c r="M90" s="33">
        <v>208.84379999999993</v>
      </c>
      <c r="N90" s="33">
        <v>180.42482100000001</v>
      </c>
      <c r="O90" s="33">
        <v>125.00643699999986</v>
      </c>
      <c r="P90" s="101">
        <f t="shared" si="1"/>
        <v>1642.2422584031756</v>
      </c>
      <c r="W90" s="64"/>
      <c r="X90" s="63"/>
    </row>
    <row r="91" spans="2:24" x14ac:dyDescent="0.2">
      <c r="B91" s="2" t="s">
        <v>180</v>
      </c>
      <c r="C91" s="2" t="s">
        <v>738</v>
      </c>
      <c r="D91" s="33">
        <v>482.2390010000002</v>
      </c>
      <c r="E91" s="33">
        <v>432.45776100000018</v>
      </c>
      <c r="F91" s="33">
        <v>461.72630999999978</v>
      </c>
      <c r="G91" s="33">
        <v>376.68196200000034</v>
      </c>
      <c r="H91" s="33">
        <v>347.63547100000011</v>
      </c>
      <c r="I91" s="33">
        <v>317.90085900000003</v>
      </c>
      <c r="J91" s="33">
        <v>330.65312500000033</v>
      </c>
      <c r="K91" s="33">
        <v>465.35795200000018</v>
      </c>
      <c r="L91" s="33">
        <v>480.8774949999999</v>
      </c>
      <c r="M91" s="33">
        <v>479.76733799999994</v>
      </c>
      <c r="N91" s="33">
        <v>508.67192299999982</v>
      </c>
      <c r="O91" s="33">
        <v>531.2228180000003</v>
      </c>
      <c r="P91" s="101">
        <f t="shared" si="1"/>
        <v>5215.1920150000005</v>
      </c>
      <c r="W91" s="64"/>
      <c r="X91" s="63"/>
    </row>
    <row r="92" spans="2:24" x14ac:dyDescent="0.2">
      <c r="B92" s="2" t="s">
        <v>121</v>
      </c>
      <c r="C92" s="2" t="s">
        <v>738</v>
      </c>
      <c r="D92" s="33">
        <v>0</v>
      </c>
      <c r="E92" s="33">
        <v>0</v>
      </c>
      <c r="F92" s="33">
        <v>0</v>
      </c>
      <c r="G92" s="33">
        <v>0</v>
      </c>
      <c r="H92" s="33">
        <v>0</v>
      </c>
      <c r="I92" s="33">
        <v>0</v>
      </c>
      <c r="J92" s="33">
        <v>0</v>
      </c>
      <c r="K92" s="33">
        <v>0</v>
      </c>
      <c r="L92" s="33">
        <v>0</v>
      </c>
      <c r="M92" s="33">
        <v>0</v>
      </c>
      <c r="N92" s="33">
        <v>0</v>
      </c>
      <c r="O92" s="33">
        <v>0</v>
      </c>
      <c r="P92" s="101">
        <f t="shared" si="1"/>
        <v>0</v>
      </c>
      <c r="W92" s="64"/>
      <c r="X92" s="63"/>
    </row>
    <row r="93" spans="2:24" x14ac:dyDescent="0.2">
      <c r="B93" s="2" t="s">
        <v>132</v>
      </c>
      <c r="C93" s="2" t="s">
        <v>738</v>
      </c>
      <c r="D93" s="33">
        <v>6811.8840449999952</v>
      </c>
      <c r="E93" s="33">
        <v>5612.8995240000031</v>
      </c>
      <c r="F93" s="33">
        <v>6670.2122570000083</v>
      </c>
      <c r="G93" s="33">
        <v>6456.1465879999969</v>
      </c>
      <c r="H93" s="33">
        <v>6585.3733319999992</v>
      </c>
      <c r="I93" s="33">
        <v>6077.2242460000061</v>
      </c>
      <c r="J93" s="33">
        <v>6491.6523249999982</v>
      </c>
      <c r="K93" s="33">
        <v>8764.7430540000023</v>
      </c>
      <c r="L93" s="33">
        <v>9777.4128319999963</v>
      </c>
      <c r="M93" s="33">
        <v>11524.234346999998</v>
      </c>
      <c r="N93" s="33">
        <v>12612.114589999999</v>
      </c>
      <c r="O93" s="33">
        <v>12822.004353000004</v>
      </c>
      <c r="P93" s="101">
        <f t="shared" si="1"/>
        <v>100205.90149300001</v>
      </c>
      <c r="W93" s="64"/>
      <c r="X93" s="63"/>
    </row>
    <row r="94" spans="2:24" x14ac:dyDescent="0.2">
      <c r="B94" s="2" t="s">
        <v>125</v>
      </c>
      <c r="C94" s="2" t="s">
        <v>738</v>
      </c>
      <c r="D94" s="33">
        <v>35.626857000000001</v>
      </c>
      <c r="E94" s="33">
        <v>0</v>
      </c>
      <c r="F94" s="33">
        <v>58.391590000000114</v>
      </c>
      <c r="G94" s="33">
        <v>152.85909800000002</v>
      </c>
      <c r="H94" s="33">
        <v>208.51092199999979</v>
      </c>
      <c r="I94" s="33">
        <v>206.02691300000009</v>
      </c>
      <c r="J94" s="33">
        <v>218.27381500000021</v>
      </c>
      <c r="K94" s="33">
        <v>213.54853999999986</v>
      </c>
      <c r="L94" s="33">
        <v>205.6611959999999</v>
      </c>
      <c r="M94" s="33">
        <v>211.12852900000001</v>
      </c>
      <c r="N94" s="33">
        <v>183.538453</v>
      </c>
      <c r="O94" s="33">
        <v>106.56942699999999</v>
      </c>
      <c r="P94" s="101">
        <f t="shared" si="1"/>
        <v>1800.1353400000003</v>
      </c>
      <c r="W94" s="64"/>
      <c r="X94" s="63"/>
    </row>
    <row r="95" spans="2:24" x14ac:dyDescent="0.2">
      <c r="B95" s="2" t="s">
        <v>124</v>
      </c>
      <c r="C95" s="2" t="s">
        <v>738</v>
      </c>
      <c r="D95" s="33">
        <v>0</v>
      </c>
      <c r="E95" s="33">
        <v>0</v>
      </c>
      <c r="F95" s="33">
        <v>0</v>
      </c>
      <c r="G95" s="33">
        <v>0</v>
      </c>
      <c r="H95" s="33">
        <v>0</v>
      </c>
      <c r="I95" s="33">
        <v>0</v>
      </c>
      <c r="J95" s="33">
        <v>0</v>
      </c>
      <c r="K95" s="33">
        <v>0</v>
      </c>
      <c r="L95" s="33">
        <v>0</v>
      </c>
      <c r="M95" s="33">
        <v>0</v>
      </c>
      <c r="N95" s="33">
        <v>0</v>
      </c>
      <c r="O95" s="33">
        <v>0</v>
      </c>
      <c r="P95" s="101">
        <f t="shared" si="1"/>
        <v>0</v>
      </c>
      <c r="W95" s="64"/>
      <c r="X95" s="63"/>
    </row>
    <row r="96" spans="2:24" x14ac:dyDescent="0.2">
      <c r="B96" s="2" t="s">
        <v>123</v>
      </c>
      <c r="C96" s="2" t="s">
        <v>738</v>
      </c>
      <c r="D96" s="33">
        <v>0</v>
      </c>
      <c r="E96" s="33">
        <v>15.672473999999994</v>
      </c>
      <c r="F96" s="33">
        <v>45.145872000000004</v>
      </c>
      <c r="G96" s="33">
        <v>876.1600350000009</v>
      </c>
      <c r="H96" s="33">
        <v>658.95818599999996</v>
      </c>
      <c r="I96" s="33">
        <v>682.20492799999965</v>
      </c>
      <c r="J96" s="33">
        <v>156.35548999999989</v>
      </c>
      <c r="K96" s="33">
        <v>567.93959400000028</v>
      </c>
      <c r="L96" s="33">
        <v>1005.621425999999</v>
      </c>
      <c r="M96" s="33">
        <v>1099.4838069999987</v>
      </c>
      <c r="N96" s="33">
        <v>248.09169199999977</v>
      </c>
      <c r="O96" s="33">
        <v>117.98246899999999</v>
      </c>
      <c r="P96" s="101">
        <f t="shared" si="1"/>
        <v>5473.6159729999981</v>
      </c>
      <c r="W96" s="64"/>
      <c r="X96" s="63"/>
    </row>
    <row r="97" spans="2:24" x14ac:dyDescent="0.2">
      <c r="B97" s="2" t="s">
        <v>126</v>
      </c>
      <c r="C97" s="2" t="s">
        <v>738</v>
      </c>
      <c r="D97" s="33">
        <v>0</v>
      </c>
      <c r="E97" s="33">
        <v>0</v>
      </c>
      <c r="F97" s="33">
        <v>0</v>
      </c>
      <c r="G97" s="33">
        <v>0</v>
      </c>
      <c r="H97" s="33">
        <v>0</v>
      </c>
      <c r="I97" s="33">
        <v>0</v>
      </c>
      <c r="J97" s="33">
        <v>0</v>
      </c>
      <c r="K97" s="33">
        <v>0</v>
      </c>
      <c r="L97" s="33">
        <v>0</v>
      </c>
      <c r="M97" s="33">
        <v>0</v>
      </c>
      <c r="N97" s="33">
        <v>0</v>
      </c>
      <c r="O97" s="33">
        <v>0</v>
      </c>
      <c r="P97" s="101">
        <f t="shared" si="1"/>
        <v>0</v>
      </c>
      <c r="W97" s="64"/>
      <c r="X97" s="63"/>
    </row>
    <row r="98" spans="2:24" x14ac:dyDescent="0.2">
      <c r="B98" s="2" t="s">
        <v>127</v>
      </c>
      <c r="C98" s="2" t="s">
        <v>738</v>
      </c>
      <c r="D98" s="33">
        <v>255.03113099999939</v>
      </c>
      <c r="E98" s="33">
        <v>71.80271900000001</v>
      </c>
      <c r="F98" s="33">
        <v>0</v>
      </c>
      <c r="G98" s="33">
        <v>0</v>
      </c>
      <c r="H98" s="33">
        <v>0</v>
      </c>
      <c r="I98" s="33">
        <v>4.8901510000000004</v>
      </c>
      <c r="J98" s="33">
        <v>144.82990499999997</v>
      </c>
      <c r="K98" s="33">
        <v>228.72518399999984</v>
      </c>
      <c r="L98" s="33">
        <v>181.36516400000016</v>
      </c>
      <c r="M98" s="33">
        <v>250.18195500000002</v>
      </c>
      <c r="N98" s="33">
        <v>48.763207999999992</v>
      </c>
      <c r="O98" s="33">
        <v>124.72900099999995</v>
      </c>
      <c r="P98" s="101">
        <f t="shared" si="1"/>
        <v>1310.3184179999994</v>
      </c>
      <c r="W98" s="64"/>
      <c r="X98" s="63"/>
    </row>
    <row r="99" spans="2:24" x14ac:dyDescent="0.2">
      <c r="B99" s="2" t="s">
        <v>115</v>
      </c>
      <c r="C99" s="2" t="s">
        <v>738</v>
      </c>
      <c r="D99" s="33">
        <v>5551.0925640000041</v>
      </c>
      <c r="E99" s="33">
        <v>4082.7880759999971</v>
      </c>
      <c r="F99" s="33">
        <v>4616.3486320000002</v>
      </c>
      <c r="G99" s="33">
        <v>4552.9980009999963</v>
      </c>
      <c r="H99" s="33">
        <v>5246.4551140000067</v>
      </c>
      <c r="I99" s="33">
        <v>5802.9128449999998</v>
      </c>
      <c r="J99" s="33">
        <v>6390.5317429999996</v>
      </c>
      <c r="K99" s="33">
        <v>6853.4944729999906</v>
      </c>
      <c r="L99" s="33">
        <v>6272.3283680000031</v>
      </c>
      <c r="M99" s="33">
        <v>6458.6738859999978</v>
      </c>
      <c r="N99" s="33">
        <v>4683.7287889999952</v>
      </c>
      <c r="O99" s="33">
        <v>5627.2989170000119</v>
      </c>
      <c r="P99" s="101">
        <f t="shared" si="1"/>
        <v>66138.651408000005</v>
      </c>
      <c r="W99" s="64"/>
      <c r="X99" s="63"/>
    </row>
    <row r="100" spans="2:24" x14ac:dyDescent="0.2">
      <c r="B100" s="2" t="s">
        <v>112</v>
      </c>
      <c r="C100" s="2" t="s">
        <v>738</v>
      </c>
      <c r="D100" s="33">
        <v>14390.809552999999</v>
      </c>
      <c r="E100" s="33">
        <v>11525.349075999997</v>
      </c>
      <c r="F100" s="33">
        <v>18685.426724000001</v>
      </c>
      <c r="G100" s="33">
        <v>12445.523555999996</v>
      </c>
      <c r="H100" s="33">
        <v>13929.59899000002</v>
      </c>
      <c r="I100" s="33">
        <v>18131.720834000007</v>
      </c>
      <c r="J100" s="33">
        <v>18390.030057000036</v>
      </c>
      <c r="K100" s="33">
        <v>16177.13208000001</v>
      </c>
      <c r="L100" s="33">
        <v>21047.450862000009</v>
      </c>
      <c r="M100" s="33">
        <v>25589.649560000027</v>
      </c>
      <c r="N100" s="33">
        <v>26223.094288999993</v>
      </c>
      <c r="O100" s="33">
        <v>24335.034468000009</v>
      </c>
      <c r="P100" s="101">
        <f t="shared" si="1"/>
        <v>220870.82004900012</v>
      </c>
      <c r="W100" s="64"/>
      <c r="X100" s="63"/>
    </row>
    <row r="101" spans="2:24" x14ac:dyDescent="0.2">
      <c r="B101" s="2" t="s">
        <v>148</v>
      </c>
      <c r="C101" s="2" t="s">
        <v>738</v>
      </c>
      <c r="D101" s="33">
        <v>22.335965000000023</v>
      </c>
      <c r="E101" s="33">
        <v>17.240700999999984</v>
      </c>
      <c r="F101" s="33">
        <v>15.527723000000003</v>
      </c>
      <c r="G101" s="33">
        <v>9.577991000000015</v>
      </c>
      <c r="H101" s="33">
        <v>6.1382020000000033</v>
      </c>
      <c r="I101" s="33">
        <v>7.5821689999999995</v>
      </c>
      <c r="J101" s="33">
        <v>8.9797790000000077</v>
      </c>
      <c r="K101" s="33">
        <v>11.675640999999999</v>
      </c>
      <c r="L101" s="33">
        <v>11.366776000000007</v>
      </c>
      <c r="M101" s="33">
        <v>17.172859999999986</v>
      </c>
      <c r="N101" s="33">
        <v>19.283056999999982</v>
      </c>
      <c r="O101" s="33">
        <v>22.06658400000001</v>
      </c>
      <c r="P101" s="101">
        <f t="shared" si="1"/>
        <v>168.94744800000001</v>
      </c>
      <c r="W101" s="64"/>
      <c r="X101" s="63"/>
    </row>
    <row r="102" spans="2:24" x14ac:dyDescent="0.2">
      <c r="B102" s="2" t="s">
        <v>150</v>
      </c>
      <c r="C102" s="2" t="s">
        <v>738</v>
      </c>
      <c r="D102" s="33">
        <v>1658.9129940000007</v>
      </c>
      <c r="E102" s="33">
        <v>1326.7011250000007</v>
      </c>
      <c r="F102" s="33">
        <v>2668.5120119999997</v>
      </c>
      <c r="G102" s="33">
        <v>1889.5408309999996</v>
      </c>
      <c r="H102" s="33">
        <v>2412.4722669999987</v>
      </c>
      <c r="I102" s="33">
        <v>3697.0601890000003</v>
      </c>
      <c r="J102" s="33">
        <v>3218.878620999998</v>
      </c>
      <c r="K102" s="33">
        <v>2870.9447419999997</v>
      </c>
      <c r="L102" s="33">
        <v>2870.7046430000009</v>
      </c>
      <c r="M102" s="33">
        <v>2386.0827180000038</v>
      </c>
      <c r="N102" s="33">
        <v>2028.2129530000007</v>
      </c>
      <c r="O102" s="33">
        <v>1305.1021469999994</v>
      </c>
      <c r="P102" s="101">
        <f t="shared" si="1"/>
        <v>28333.125242000002</v>
      </c>
      <c r="W102" s="64"/>
      <c r="X102" s="63"/>
    </row>
    <row r="103" spans="2:24" x14ac:dyDescent="0.2">
      <c r="B103" s="2" t="s">
        <v>152</v>
      </c>
      <c r="C103" s="2" t="s">
        <v>738</v>
      </c>
      <c r="D103" s="33">
        <v>233.51835599999987</v>
      </c>
      <c r="E103" s="33">
        <v>0</v>
      </c>
      <c r="F103" s="33">
        <v>379.84981200000033</v>
      </c>
      <c r="G103" s="33">
        <v>567.18335200000013</v>
      </c>
      <c r="H103" s="33">
        <v>658.4990760000004</v>
      </c>
      <c r="I103" s="33">
        <v>691.30517899999995</v>
      </c>
      <c r="J103" s="33">
        <v>515.05703800000083</v>
      </c>
      <c r="K103" s="33">
        <v>676.79405000000031</v>
      </c>
      <c r="L103" s="33">
        <v>641.90050499999961</v>
      </c>
      <c r="M103" s="33">
        <v>734.71528500000147</v>
      </c>
      <c r="N103" s="33">
        <v>511.41662899999972</v>
      </c>
      <c r="O103" s="33">
        <v>199.81408000000013</v>
      </c>
      <c r="P103" s="101">
        <f t="shared" si="1"/>
        <v>5810.0533620000024</v>
      </c>
      <c r="W103" s="64"/>
      <c r="X103" s="63"/>
    </row>
    <row r="104" spans="2:24" x14ac:dyDescent="0.2">
      <c r="B104" s="2" t="s">
        <v>151</v>
      </c>
      <c r="C104" s="2" t="s">
        <v>738</v>
      </c>
      <c r="D104" s="33">
        <v>0.13833099999999998</v>
      </c>
      <c r="E104" s="33">
        <v>0.46693499999999971</v>
      </c>
      <c r="F104" s="33">
        <v>16.777963000000003</v>
      </c>
      <c r="G104" s="33">
        <v>8.3061439999999944</v>
      </c>
      <c r="H104" s="33">
        <v>0</v>
      </c>
      <c r="I104" s="33">
        <v>0</v>
      </c>
      <c r="J104" s="33">
        <v>0</v>
      </c>
      <c r="K104" s="33">
        <v>29.212283000000003</v>
      </c>
      <c r="L104" s="33">
        <v>24.373550999999988</v>
      </c>
      <c r="M104" s="33">
        <v>0</v>
      </c>
      <c r="N104" s="33">
        <v>0</v>
      </c>
      <c r="O104" s="33">
        <v>0</v>
      </c>
      <c r="P104" s="101">
        <f t="shared" si="1"/>
        <v>79.275206999999995</v>
      </c>
      <c r="W104" s="64"/>
      <c r="X104" s="63"/>
    </row>
    <row r="105" spans="2:24" x14ac:dyDescent="0.2">
      <c r="B105" s="2" t="s">
        <v>149</v>
      </c>
      <c r="C105" s="2" t="s">
        <v>738</v>
      </c>
      <c r="D105" s="33">
        <v>8319.8962840000004</v>
      </c>
      <c r="E105" s="33">
        <v>5143.7600359999997</v>
      </c>
      <c r="F105" s="33">
        <v>11826.043286</v>
      </c>
      <c r="G105" s="33">
        <v>7005.4024949999948</v>
      </c>
      <c r="H105" s="33">
        <v>6584.6649709999956</v>
      </c>
      <c r="I105" s="33">
        <v>12417.734684999994</v>
      </c>
      <c r="J105" s="33">
        <v>12342.568809000008</v>
      </c>
      <c r="K105" s="33">
        <v>10075.103706999991</v>
      </c>
      <c r="L105" s="33">
        <v>10438.022098999998</v>
      </c>
      <c r="M105" s="33">
        <v>12491.797302000006</v>
      </c>
      <c r="N105" s="33">
        <v>11909.388674000011</v>
      </c>
      <c r="O105" s="33">
        <v>12249.848592999981</v>
      </c>
      <c r="P105" s="101">
        <f t="shared" si="1"/>
        <v>120804.23094099999</v>
      </c>
      <c r="W105" s="64"/>
      <c r="X105" s="63"/>
    </row>
    <row r="106" spans="2:24" x14ac:dyDescent="0.2">
      <c r="B106" s="2" t="s">
        <v>116</v>
      </c>
      <c r="C106" s="2" t="s">
        <v>738</v>
      </c>
      <c r="D106" s="33">
        <v>3802.4319490000039</v>
      </c>
      <c r="E106" s="33">
        <v>3408.2900699999982</v>
      </c>
      <c r="F106" s="33">
        <v>3787.996589999997</v>
      </c>
      <c r="G106" s="33">
        <v>3653.7971830000029</v>
      </c>
      <c r="H106" s="33">
        <v>3835.8940140000009</v>
      </c>
      <c r="I106" s="33">
        <v>3667.295436000004</v>
      </c>
      <c r="J106" s="33">
        <v>3576.5117710000018</v>
      </c>
      <c r="K106" s="33">
        <v>2863.2440409999958</v>
      </c>
      <c r="L106" s="33">
        <v>2217.3298070000014</v>
      </c>
      <c r="M106" s="33">
        <v>1885.7783170000014</v>
      </c>
      <c r="N106" s="33">
        <v>1835.1689800000006</v>
      </c>
      <c r="O106" s="33">
        <v>2120.0006539999999</v>
      </c>
      <c r="P106" s="101">
        <f t="shared" si="1"/>
        <v>36653.738812000011</v>
      </c>
      <c r="W106" s="64"/>
      <c r="X106" s="63"/>
    </row>
    <row r="107" spans="2:24" x14ac:dyDescent="0.2">
      <c r="B107" s="2" t="s">
        <v>117</v>
      </c>
      <c r="C107" s="2" t="s">
        <v>738</v>
      </c>
      <c r="D107" s="33">
        <v>0</v>
      </c>
      <c r="E107" s="33">
        <v>0</v>
      </c>
      <c r="F107" s="33">
        <v>0</v>
      </c>
      <c r="G107" s="33">
        <v>0</v>
      </c>
      <c r="H107" s="33">
        <v>0</v>
      </c>
      <c r="I107" s="33">
        <v>0</v>
      </c>
      <c r="J107" s="33">
        <v>0</v>
      </c>
      <c r="K107" s="33">
        <v>0</v>
      </c>
      <c r="L107" s="33">
        <v>0</v>
      </c>
      <c r="M107" s="33">
        <v>0</v>
      </c>
      <c r="N107" s="33">
        <v>0</v>
      </c>
      <c r="O107" s="33">
        <v>0</v>
      </c>
      <c r="P107" s="101">
        <f t="shared" si="1"/>
        <v>0</v>
      </c>
      <c r="W107" s="64"/>
      <c r="X107" s="63"/>
    </row>
    <row r="108" spans="2:24" x14ac:dyDescent="0.2">
      <c r="B108" s="2" t="s">
        <v>138</v>
      </c>
      <c r="C108" s="2" t="s">
        <v>738</v>
      </c>
      <c r="D108" s="33">
        <v>157.29723799999988</v>
      </c>
      <c r="E108" s="33">
        <v>101.23628800000004</v>
      </c>
      <c r="F108" s="33">
        <v>127.49144899999996</v>
      </c>
      <c r="G108" s="33">
        <v>142.48188000000013</v>
      </c>
      <c r="H108" s="33">
        <v>114.73684999999996</v>
      </c>
      <c r="I108" s="33">
        <v>215.89296800000008</v>
      </c>
      <c r="J108" s="33">
        <v>331.74592699999999</v>
      </c>
      <c r="K108" s="33">
        <v>367.72715100000045</v>
      </c>
      <c r="L108" s="33">
        <v>321.58041500000002</v>
      </c>
      <c r="M108" s="33">
        <v>316.43711699999943</v>
      </c>
      <c r="N108" s="33">
        <v>298.68451499999981</v>
      </c>
      <c r="O108" s="33">
        <v>214.66562100000002</v>
      </c>
      <c r="P108" s="101">
        <f t="shared" si="1"/>
        <v>2709.9774190000003</v>
      </c>
      <c r="W108" s="64"/>
      <c r="X108" s="63"/>
    </row>
    <row r="109" spans="2:24" x14ac:dyDescent="0.2">
      <c r="B109" s="2" t="s">
        <v>130</v>
      </c>
      <c r="C109" s="2" t="s">
        <v>738</v>
      </c>
      <c r="D109" s="33">
        <v>3158.7928199999997</v>
      </c>
      <c r="E109" s="33">
        <v>3036.3290279999987</v>
      </c>
      <c r="F109" s="33">
        <v>3146.8778759999968</v>
      </c>
      <c r="G109" s="33">
        <v>2595.7762060000036</v>
      </c>
      <c r="H109" s="33">
        <v>3082.8792519999979</v>
      </c>
      <c r="I109" s="33">
        <v>2768.3431599999994</v>
      </c>
      <c r="J109" s="33">
        <v>3060.0497859999969</v>
      </c>
      <c r="K109" s="33">
        <v>2570.2068560000002</v>
      </c>
      <c r="L109" s="33">
        <v>1938.3477769999993</v>
      </c>
      <c r="M109" s="33">
        <v>2552.6189429999995</v>
      </c>
      <c r="N109" s="33">
        <v>2780.9333340000003</v>
      </c>
      <c r="O109" s="33">
        <v>3315.3048199999989</v>
      </c>
      <c r="P109" s="101">
        <f t="shared" si="1"/>
        <v>34006.459857999995</v>
      </c>
      <c r="W109" s="64"/>
      <c r="X109" s="63"/>
    </row>
    <row r="110" spans="2:24" x14ac:dyDescent="0.2">
      <c r="B110" s="2" t="s">
        <v>139</v>
      </c>
      <c r="C110" s="2" t="s">
        <v>738</v>
      </c>
      <c r="D110" s="33">
        <v>5674.2353109999995</v>
      </c>
      <c r="E110" s="33">
        <v>5412.9763080000012</v>
      </c>
      <c r="F110" s="33">
        <v>6182.676094000004</v>
      </c>
      <c r="G110" s="33">
        <v>5334.2770119999986</v>
      </c>
      <c r="H110" s="33">
        <v>4944.6360140000015</v>
      </c>
      <c r="I110" s="33">
        <v>4258.6983379999992</v>
      </c>
      <c r="J110" s="33">
        <v>4520.7450080000017</v>
      </c>
      <c r="K110" s="33">
        <v>4287.6502470000014</v>
      </c>
      <c r="L110" s="33">
        <v>6236.2152620000024</v>
      </c>
      <c r="M110" s="33">
        <v>6718.8811720000031</v>
      </c>
      <c r="N110" s="33">
        <v>7089.587298000004</v>
      </c>
      <c r="O110" s="33">
        <v>6791.6683100000009</v>
      </c>
      <c r="P110" s="101">
        <f t="shared" si="1"/>
        <v>67452.246374000024</v>
      </c>
      <c r="W110" s="64"/>
      <c r="X110" s="63"/>
    </row>
    <row r="111" spans="2:24" x14ac:dyDescent="0.2">
      <c r="B111" s="2" t="s">
        <v>141</v>
      </c>
      <c r="C111" s="2" t="s">
        <v>738</v>
      </c>
      <c r="D111" s="33">
        <v>210.53343999999998</v>
      </c>
      <c r="E111" s="33">
        <v>96.180043000000026</v>
      </c>
      <c r="F111" s="33">
        <v>2.518907</v>
      </c>
      <c r="G111" s="33">
        <v>0</v>
      </c>
      <c r="H111" s="33">
        <v>98.302283999999972</v>
      </c>
      <c r="I111" s="33">
        <v>148.45119599999992</v>
      </c>
      <c r="J111" s="33">
        <v>116.73540700000014</v>
      </c>
      <c r="K111" s="33">
        <v>0</v>
      </c>
      <c r="L111" s="33">
        <v>24.915017999999996</v>
      </c>
      <c r="M111" s="33">
        <v>0</v>
      </c>
      <c r="N111" s="33">
        <v>25.711351000000001</v>
      </c>
      <c r="O111" s="33">
        <v>243.77583900000008</v>
      </c>
      <c r="P111" s="101">
        <f t="shared" si="1"/>
        <v>967.1234850000003</v>
      </c>
      <c r="W111" s="64"/>
      <c r="X111" s="63"/>
    </row>
    <row r="112" spans="2:24" x14ac:dyDescent="0.2">
      <c r="B112" s="2" t="s">
        <v>140</v>
      </c>
      <c r="C112" s="2" t="s">
        <v>738</v>
      </c>
      <c r="D112" s="33">
        <v>100.39814000000004</v>
      </c>
      <c r="E112" s="33">
        <v>0</v>
      </c>
      <c r="F112" s="33">
        <v>68.232034000000013</v>
      </c>
      <c r="G112" s="33">
        <v>369.82224900000011</v>
      </c>
      <c r="H112" s="33">
        <v>547.81044899999949</v>
      </c>
      <c r="I112" s="33">
        <v>1120.2781600000008</v>
      </c>
      <c r="J112" s="33">
        <v>989.80298299999856</v>
      </c>
      <c r="K112" s="33">
        <v>778.6883600000001</v>
      </c>
      <c r="L112" s="33">
        <v>1063.2334860000001</v>
      </c>
      <c r="M112" s="33">
        <v>1505.3178620000001</v>
      </c>
      <c r="N112" s="33">
        <v>1188.4560469999997</v>
      </c>
      <c r="O112" s="33">
        <v>307.32510599999978</v>
      </c>
      <c r="P112" s="101">
        <f t="shared" si="1"/>
        <v>8039.3648759999996</v>
      </c>
      <c r="W112" s="64"/>
      <c r="X112" s="63"/>
    </row>
    <row r="113" spans="2:24" x14ac:dyDescent="0.2">
      <c r="B113" s="2" t="s">
        <v>143</v>
      </c>
      <c r="C113" s="2" t="s">
        <v>738</v>
      </c>
      <c r="D113" s="33">
        <v>16734.771220000006</v>
      </c>
      <c r="E113" s="33">
        <v>11799.178197000008</v>
      </c>
      <c r="F113" s="33">
        <v>21716.243754000014</v>
      </c>
      <c r="G113" s="33">
        <v>13505.530784999995</v>
      </c>
      <c r="H113" s="33">
        <v>13147.714488000011</v>
      </c>
      <c r="I113" s="33">
        <v>19762.148544999982</v>
      </c>
      <c r="J113" s="33">
        <v>25068.693988999974</v>
      </c>
      <c r="K113" s="33">
        <v>20036.115157000011</v>
      </c>
      <c r="L113" s="33">
        <v>20803.176542000005</v>
      </c>
      <c r="M113" s="33">
        <v>29181.145370999988</v>
      </c>
      <c r="N113" s="33">
        <v>27267.571884999979</v>
      </c>
      <c r="O113" s="33">
        <v>15789.465143999994</v>
      </c>
      <c r="P113" s="101">
        <f t="shared" si="1"/>
        <v>234811.75507699995</v>
      </c>
      <c r="W113" s="64"/>
      <c r="X113" s="63"/>
    </row>
    <row r="114" spans="2:24" x14ac:dyDescent="0.2">
      <c r="B114" s="2" t="s">
        <v>144</v>
      </c>
      <c r="C114" s="2" t="s">
        <v>738</v>
      </c>
      <c r="D114" s="33">
        <v>436.56222199999974</v>
      </c>
      <c r="E114" s="33">
        <v>388.23647300000016</v>
      </c>
      <c r="F114" s="33">
        <v>430.31619499999937</v>
      </c>
      <c r="G114" s="33">
        <v>362.91953900000004</v>
      </c>
      <c r="H114" s="33">
        <v>286.42144200000007</v>
      </c>
      <c r="I114" s="33">
        <v>282.94437100000022</v>
      </c>
      <c r="J114" s="33">
        <v>301.04971099999977</v>
      </c>
      <c r="K114" s="33">
        <v>359.70533899999981</v>
      </c>
      <c r="L114" s="33">
        <v>359.34562900000049</v>
      </c>
      <c r="M114" s="33">
        <v>365.33984299999975</v>
      </c>
      <c r="N114" s="33">
        <v>429.23378299999928</v>
      </c>
      <c r="O114" s="33">
        <v>436.89455999999979</v>
      </c>
      <c r="P114" s="101">
        <f t="shared" si="1"/>
        <v>4438.9691069999981</v>
      </c>
      <c r="W114" s="64"/>
      <c r="X114" s="63"/>
    </row>
    <row r="115" spans="2:24" x14ac:dyDescent="0.2">
      <c r="B115" s="2" t="s">
        <v>135</v>
      </c>
      <c r="C115" s="2" t="s">
        <v>738</v>
      </c>
      <c r="D115" s="33">
        <v>0</v>
      </c>
      <c r="E115" s="33">
        <v>0</v>
      </c>
      <c r="F115" s="33">
        <v>0</v>
      </c>
      <c r="G115" s="33">
        <v>0</v>
      </c>
      <c r="H115" s="33">
        <v>0</v>
      </c>
      <c r="I115" s="33">
        <v>0</v>
      </c>
      <c r="J115" s="33">
        <v>0</v>
      </c>
      <c r="K115" s="33">
        <v>0</v>
      </c>
      <c r="L115" s="33">
        <v>0</v>
      </c>
      <c r="M115" s="33">
        <v>0</v>
      </c>
      <c r="N115" s="33">
        <v>0</v>
      </c>
      <c r="O115" s="33">
        <v>0</v>
      </c>
      <c r="P115" s="101">
        <f t="shared" si="1"/>
        <v>0</v>
      </c>
      <c r="W115" s="64"/>
      <c r="X115" s="63"/>
    </row>
    <row r="116" spans="2:24" x14ac:dyDescent="0.2">
      <c r="B116" s="2" t="s">
        <v>173</v>
      </c>
      <c r="C116" s="2" t="s">
        <v>738</v>
      </c>
      <c r="D116" s="33">
        <v>16713.372749000016</v>
      </c>
      <c r="E116" s="33">
        <v>14027.916039000014</v>
      </c>
      <c r="F116" s="33">
        <v>15757.346491999993</v>
      </c>
      <c r="G116" s="33">
        <v>12226.812079000007</v>
      </c>
      <c r="H116" s="33">
        <v>10607.792870999992</v>
      </c>
      <c r="I116" s="33">
        <v>9049.4911539999976</v>
      </c>
      <c r="J116" s="33">
        <v>9281.1912819999943</v>
      </c>
      <c r="K116" s="33">
        <v>9389.5362510000068</v>
      </c>
      <c r="L116" s="33">
        <v>14449.513827000006</v>
      </c>
      <c r="M116" s="33">
        <v>17035.616841999996</v>
      </c>
      <c r="N116" s="33">
        <v>17312.017340000013</v>
      </c>
      <c r="O116" s="33">
        <v>18678.672376999981</v>
      </c>
      <c r="P116" s="101">
        <f t="shared" si="1"/>
        <v>164529.27930300005</v>
      </c>
      <c r="W116" s="64"/>
      <c r="X116" s="63"/>
    </row>
    <row r="117" spans="2:24" x14ac:dyDescent="0.2">
      <c r="B117" s="2" t="s">
        <v>145</v>
      </c>
      <c r="C117" s="2" t="s">
        <v>738</v>
      </c>
      <c r="D117" s="33">
        <v>429.2076550000001</v>
      </c>
      <c r="E117" s="33">
        <v>396.67023399999999</v>
      </c>
      <c r="F117" s="33">
        <v>430.9830790000002</v>
      </c>
      <c r="G117" s="33">
        <v>356.07998200000014</v>
      </c>
      <c r="H117" s="33">
        <v>259.91361299999994</v>
      </c>
      <c r="I117" s="33">
        <v>266.04718499999984</v>
      </c>
      <c r="J117" s="33">
        <v>289.21146700000025</v>
      </c>
      <c r="K117" s="33">
        <v>361.4460280000003</v>
      </c>
      <c r="L117" s="33">
        <v>332.36969100000005</v>
      </c>
      <c r="M117" s="33">
        <v>394.78665999999998</v>
      </c>
      <c r="N117" s="33">
        <v>421.41276199999976</v>
      </c>
      <c r="O117" s="33">
        <v>464.17211800000013</v>
      </c>
      <c r="P117" s="101">
        <f t="shared" si="1"/>
        <v>4402.3004740000006</v>
      </c>
      <c r="W117" s="64"/>
      <c r="X117" s="63"/>
    </row>
    <row r="118" spans="2:24" x14ac:dyDescent="0.2">
      <c r="B118" s="2" t="s">
        <v>142</v>
      </c>
      <c r="C118" s="2" t="s">
        <v>738</v>
      </c>
      <c r="D118" s="33">
        <v>19080.161005999991</v>
      </c>
      <c r="E118" s="33">
        <v>13015.323336000001</v>
      </c>
      <c r="F118" s="33">
        <v>29852.157202999977</v>
      </c>
      <c r="G118" s="33">
        <v>19584.628214</v>
      </c>
      <c r="H118" s="33">
        <v>17887.921199999986</v>
      </c>
      <c r="I118" s="33">
        <v>31770.209089000004</v>
      </c>
      <c r="J118" s="33">
        <v>30407.482132000063</v>
      </c>
      <c r="K118" s="33">
        <v>25129.504259999994</v>
      </c>
      <c r="L118" s="33">
        <v>29463.113197000013</v>
      </c>
      <c r="M118" s="33">
        <v>37785.020753999983</v>
      </c>
      <c r="N118" s="33">
        <v>32037.278441000017</v>
      </c>
      <c r="O118" s="33">
        <v>32399.177284000012</v>
      </c>
      <c r="P118" s="101">
        <f t="shared" si="1"/>
        <v>318411.97611600009</v>
      </c>
      <c r="W118" s="64"/>
      <c r="X118" s="63"/>
    </row>
    <row r="119" spans="2:24" x14ac:dyDescent="0.2">
      <c r="B119" s="2" t="s">
        <v>146</v>
      </c>
      <c r="C119" s="2" t="s">
        <v>738</v>
      </c>
      <c r="D119" s="33">
        <v>5997.2142199999998</v>
      </c>
      <c r="E119" s="33">
        <v>4402.3413070000015</v>
      </c>
      <c r="F119" s="33">
        <v>8822.2282899999991</v>
      </c>
      <c r="G119" s="33">
        <v>10803.741779000007</v>
      </c>
      <c r="H119" s="33">
        <v>8891.7745440000035</v>
      </c>
      <c r="I119" s="33">
        <v>11903.463917000006</v>
      </c>
      <c r="J119" s="33">
        <v>8361.8227839999963</v>
      </c>
      <c r="K119" s="33">
        <v>13536.123384</v>
      </c>
      <c r="L119" s="33">
        <v>11557.23633299999</v>
      </c>
      <c r="M119" s="33">
        <v>9497.3724099999945</v>
      </c>
      <c r="N119" s="33">
        <v>7514.9760639999949</v>
      </c>
      <c r="O119" s="33">
        <v>7627.4341279999944</v>
      </c>
      <c r="P119" s="101">
        <f t="shared" si="1"/>
        <v>108915.72915999999</v>
      </c>
      <c r="W119" s="64"/>
      <c r="X119" s="63"/>
    </row>
    <row r="120" spans="2:24" x14ac:dyDescent="0.2">
      <c r="B120" s="2" t="s">
        <v>600</v>
      </c>
      <c r="C120" s="2" t="s">
        <v>738</v>
      </c>
      <c r="D120" s="33">
        <v>463.92383900000067</v>
      </c>
      <c r="E120" s="33">
        <v>870.06023499999981</v>
      </c>
      <c r="F120" s="33">
        <v>915.18687000000102</v>
      </c>
      <c r="G120" s="33">
        <v>1489.6712060000004</v>
      </c>
      <c r="H120" s="33">
        <v>2610.4806439999998</v>
      </c>
      <c r="I120" s="33">
        <v>925.16674200000023</v>
      </c>
      <c r="J120" s="33">
        <v>1381.3756430000001</v>
      </c>
      <c r="K120" s="33">
        <v>3252.7995010000045</v>
      </c>
      <c r="L120" s="33">
        <v>2616.6101710000016</v>
      </c>
      <c r="M120" s="33">
        <v>2281.0105900000012</v>
      </c>
      <c r="N120" s="33">
        <v>1693.8345819999988</v>
      </c>
      <c r="O120" s="33">
        <v>792.67335900000023</v>
      </c>
      <c r="P120" s="101">
        <f t="shared" si="1"/>
        <v>19292.793382000011</v>
      </c>
      <c r="W120" s="64"/>
      <c r="X120" s="63"/>
    </row>
    <row r="121" spans="2:24" x14ac:dyDescent="0.2">
      <c r="B121" s="13" t="s">
        <v>160</v>
      </c>
      <c r="C121" s="2" t="s">
        <v>738</v>
      </c>
      <c r="D121" s="33">
        <v>195.31966000000017</v>
      </c>
      <c r="E121" s="33">
        <v>0</v>
      </c>
      <c r="F121" s="33">
        <v>237.81955099999996</v>
      </c>
      <c r="G121" s="33">
        <v>544.8573879999999</v>
      </c>
      <c r="H121" s="33">
        <v>729.4716810000001</v>
      </c>
      <c r="I121" s="33">
        <v>1066.8168339999997</v>
      </c>
      <c r="J121" s="33">
        <v>939.01764700000001</v>
      </c>
      <c r="K121" s="33">
        <v>1002.7404039999984</v>
      </c>
      <c r="L121" s="33">
        <v>1084.917574999999</v>
      </c>
      <c r="M121" s="33">
        <v>1170.1700090000018</v>
      </c>
      <c r="N121" s="33">
        <v>1087.6972510000005</v>
      </c>
      <c r="O121" s="33">
        <v>423.20606399999974</v>
      </c>
      <c r="P121" s="101">
        <f t="shared" si="1"/>
        <v>8482.0340639999977</v>
      </c>
      <c r="W121" s="63"/>
      <c r="X121" s="63"/>
    </row>
    <row r="122" spans="2:24" x14ac:dyDescent="0.2">
      <c r="B122" s="2" t="s">
        <v>161</v>
      </c>
      <c r="C122" s="2" t="s">
        <v>738</v>
      </c>
      <c r="D122" s="33">
        <v>0</v>
      </c>
      <c r="E122" s="33">
        <v>0</v>
      </c>
      <c r="F122" s="33">
        <v>0</v>
      </c>
      <c r="G122" s="33">
        <v>0</v>
      </c>
      <c r="H122" s="33">
        <v>0</v>
      </c>
      <c r="I122" s="33">
        <v>0</v>
      </c>
      <c r="J122" s="33">
        <v>0</v>
      </c>
      <c r="K122" s="33">
        <v>0</v>
      </c>
      <c r="L122" s="33">
        <v>0</v>
      </c>
      <c r="M122" s="33">
        <v>0</v>
      </c>
      <c r="N122" s="33">
        <v>0</v>
      </c>
      <c r="O122" s="33">
        <v>0</v>
      </c>
      <c r="P122" s="101">
        <f t="shared" si="1"/>
        <v>0</v>
      </c>
      <c r="W122" s="64"/>
      <c r="X122" s="63"/>
    </row>
    <row r="123" spans="2:24" x14ac:dyDescent="0.2">
      <c r="B123" s="2" t="s">
        <v>162</v>
      </c>
      <c r="C123" s="2" t="s">
        <v>738</v>
      </c>
      <c r="D123" s="33">
        <v>1140.5186740000013</v>
      </c>
      <c r="E123" s="33">
        <v>409.11433700000032</v>
      </c>
      <c r="F123" s="33">
        <v>1333.4241629999997</v>
      </c>
      <c r="G123" s="33">
        <v>1429.1825790000009</v>
      </c>
      <c r="H123" s="33">
        <v>1424.4260909999987</v>
      </c>
      <c r="I123" s="33">
        <v>1301.7178960000012</v>
      </c>
      <c r="J123" s="33">
        <v>1258.8111260000003</v>
      </c>
      <c r="K123" s="33">
        <v>1347.9263700000004</v>
      </c>
      <c r="L123" s="33">
        <v>1258.3892500000004</v>
      </c>
      <c r="M123" s="33">
        <v>1345.6587619999993</v>
      </c>
      <c r="N123" s="33">
        <v>1307.0324929999992</v>
      </c>
      <c r="O123" s="33">
        <v>1364.7410060000004</v>
      </c>
      <c r="P123" s="101">
        <f t="shared" si="1"/>
        <v>14920.942747000001</v>
      </c>
      <c r="W123" s="64"/>
      <c r="X123" s="63"/>
    </row>
    <row r="124" spans="2:24" x14ac:dyDescent="0.2">
      <c r="B124" s="2" t="s">
        <v>561</v>
      </c>
      <c r="C124" s="2" t="s">
        <v>738</v>
      </c>
      <c r="D124" s="33">
        <v>3107.251991000001</v>
      </c>
      <c r="E124" s="33">
        <v>1865.8078789999993</v>
      </c>
      <c r="F124" s="33">
        <v>2158.8708840000013</v>
      </c>
      <c r="G124" s="33">
        <v>2098.6990379999993</v>
      </c>
      <c r="H124" s="33">
        <v>1647.4740079999997</v>
      </c>
      <c r="I124" s="33">
        <v>1530.4930550000013</v>
      </c>
      <c r="J124" s="33">
        <v>2032.6558259999981</v>
      </c>
      <c r="K124" s="33">
        <v>1408.5940969999997</v>
      </c>
      <c r="L124" s="33">
        <v>2347.0887919999977</v>
      </c>
      <c r="M124" s="33">
        <v>1548.308061</v>
      </c>
      <c r="N124" s="33">
        <v>2223.2098360000005</v>
      </c>
      <c r="O124" s="33">
        <v>2108.0862580000003</v>
      </c>
      <c r="P124" s="101">
        <f t="shared" si="1"/>
        <v>24076.539724999995</v>
      </c>
      <c r="W124" s="64"/>
      <c r="X124" s="63"/>
    </row>
    <row r="125" spans="2:24" x14ac:dyDescent="0.2">
      <c r="B125" s="2" t="s">
        <v>560</v>
      </c>
      <c r="C125" s="2" t="s">
        <v>738</v>
      </c>
      <c r="D125" s="33">
        <v>984.92827200000056</v>
      </c>
      <c r="E125" s="33">
        <v>694.6205259999997</v>
      </c>
      <c r="F125" s="33">
        <v>1225.4844779999994</v>
      </c>
      <c r="G125" s="33">
        <v>1592.258116000002</v>
      </c>
      <c r="H125" s="33">
        <v>1835.5390179999995</v>
      </c>
      <c r="I125" s="33">
        <v>1949.0326540000001</v>
      </c>
      <c r="J125" s="33">
        <v>2051.6654469999994</v>
      </c>
      <c r="K125" s="33">
        <v>2047.8358189999994</v>
      </c>
      <c r="L125" s="33">
        <v>1220.4880819999996</v>
      </c>
      <c r="M125" s="33">
        <v>1928.5371730000011</v>
      </c>
      <c r="N125" s="33">
        <v>1665.8344279999997</v>
      </c>
      <c r="O125" s="33">
        <v>1199.6294429999994</v>
      </c>
      <c r="P125" s="101">
        <f t="shared" si="1"/>
        <v>18395.853455999997</v>
      </c>
      <c r="W125" s="64"/>
      <c r="X125" s="63"/>
    </row>
    <row r="126" spans="2:24" x14ac:dyDescent="0.2">
      <c r="B126" s="2" t="s">
        <v>569</v>
      </c>
      <c r="C126" s="2" t="s">
        <v>738</v>
      </c>
      <c r="D126" s="33">
        <v>2303.1593820000007</v>
      </c>
      <c r="E126" s="33">
        <v>2103.6969579999995</v>
      </c>
      <c r="F126" s="33">
        <v>2335.8462179999988</v>
      </c>
      <c r="G126" s="33">
        <v>2155.5591099999965</v>
      </c>
      <c r="H126" s="33">
        <v>1909.8615759999993</v>
      </c>
      <c r="I126" s="33">
        <v>2743.1027509999999</v>
      </c>
      <c r="J126" s="33">
        <v>2592.9704210000009</v>
      </c>
      <c r="K126" s="33">
        <v>2235.2079460000023</v>
      </c>
      <c r="L126" s="33">
        <v>2098.6671700000002</v>
      </c>
      <c r="M126" s="33">
        <v>1885.8884870000002</v>
      </c>
      <c r="N126" s="33">
        <v>1814.8130910000011</v>
      </c>
      <c r="O126" s="33">
        <v>1772.7328680000012</v>
      </c>
      <c r="P126" s="101">
        <f t="shared" si="1"/>
        <v>25951.505978000001</v>
      </c>
      <c r="W126" s="64"/>
      <c r="X126" s="63"/>
    </row>
    <row r="127" spans="2:24" x14ac:dyDescent="0.2">
      <c r="B127" s="2" t="s">
        <v>571</v>
      </c>
      <c r="C127" s="2" t="s">
        <v>738</v>
      </c>
      <c r="D127" s="33">
        <v>2330.394153000002</v>
      </c>
      <c r="E127" s="33">
        <v>1405.0842589999986</v>
      </c>
      <c r="F127" s="33">
        <v>1632.3518490000004</v>
      </c>
      <c r="G127" s="33">
        <v>1394.2978869999997</v>
      </c>
      <c r="H127" s="33">
        <v>1196.655301999999</v>
      </c>
      <c r="I127" s="33">
        <v>1139.4601560000012</v>
      </c>
      <c r="J127" s="33">
        <v>1443.5747889999975</v>
      </c>
      <c r="K127" s="33">
        <v>1056.4096920000002</v>
      </c>
      <c r="L127" s="33">
        <v>1853.6645579999997</v>
      </c>
      <c r="M127" s="33">
        <v>1148.9042730000008</v>
      </c>
      <c r="N127" s="33">
        <v>1699.3301150000007</v>
      </c>
      <c r="O127" s="33">
        <v>1608.8562119999995</v>
      </c>
      <c r="P127" s="101">
        <f t="shared" si="1"/>
        <v>17908.983244999999</v>
      </c>
      <c r="W127" s="64"/>
      <c r="X127" s="63"/>
    </row>
    <row r="128" spans="2:24" x14ac:dyDescent="0.2">
      <c r="B128" s="2" t="s">
        <v>572</v>
      </c>
      <c r="C128" s="2" t="s">
        <v>738</v>
      </c>
      <c r="D128" s="33">
        <v>242.97091600000019</v>
      </c>
      <c r="E128" s="33">
        <v>117.61260899999994</v>
      </c>
      <c r="F128" s="33">
        <v>145.72952600000019</v>
      </c>
      <c r="G128" s="33">
        <v>623.41027600000007</v>
      </c>
      <c r="H128" s="33">
        <v>971.91199900000072</v>
      </c>
      <c r="I128" s="33">
        <v>1520.6812709999997</v>
      </c>
      <c r="J128" s="33">
        <v>1409.798169999998</v>
      </c>
      <c r="K128" s="33">
        <v>1141.3213969999993</v>
      </c>
      <c r="L128" s="33">
        <v>1434.7753020000011</v>
      </c>
      <c r="M128" s="33">
        <v>1880.9369799999999</v>
      </c>
      <c r="N128" s="33">
        <v>1565.9508479999986</v>
      </c>
      <c r="O128" s="33">
        <v>541.80511800000011</v>
      </c>
      <c r="P128" s="101">
        <f t="shared" si="1"/>
        <v>11596.904411999998</v>
      </c>
      <c r="W128" s="64"/>
      <c r="X128" s="63"/>
    </row>
    <row r="129" spans="2:24" x14ac:dyDescent="0.2">
      <c r="B129" s="2" t="s">
        <v>570</v>
      </c>
      <c r="C129" s="2" t="s">
        <v>738</v>
      </c>
      <c r="D129" s="33">
        <v>836.55967199999952</v>
      </c>
      <c r="E129" s="33">
        <v>733.57092499999953</v>
      </c>
      <c r="F129" s="33">
        <v>687.02971799999966</v>
      </c>
      <c r="G129" s="33">
        <v>512.43405500000063</v>
      </c>
      <c r="H129" s="33">
        <v>390.20173299999988</v>
      </c>
      <c r="I129" s="33">
        <v>339.88003499999996</v>
      </c>
      <c r="J129" s="33">
        <v>374.06079200000016</v>
      </c>
      <c r="K129" s="33">
        <v>461.15915100000007</v>
      </c>
      <c r="L129" s="33">
        <v>572.68693299999995</v>
      </c>
      <c r="M129" s="33">
        <v>707.17277599999875</v>
      </c>
      <c r="N129" s="33">
        <v>875.97587999999917</v>
      </c>
      <c r="O129" s="33">
        <v>872.29615600000034</v>
      </c>
      <c r="P129" s="101">
        <f t="shared" si="1"/>
        <v>7363.0278259999977</v>
      </c>
      <c r="W129" s="64"/>
      <c r="X129" s="63"/>
    </row>
    <row r="130" spans="2:24" x14ac:dyDescent="0.2">
      <c r="B130" s="2" t="s">
        <v>573</v>
      </c>
      <c r="C130" s="2" t="s">
        <v>738</v>
      </c>
      <c r="D130" s="33">
        <v>154.63937799999997</v>
      </c>
      <c r="E130" s="33">
        <v>64.263542999999984</v>
      </c>
      <c r="F130" s="33">
        <v>55.885550000000009</v>
      </c>
      <c r="G130" s="33">
        <v>198.50338099999993</v>
      </c>
      <c r="H130" s="33">
        <v>393.29879300000005</v>
      </c>
      <c r="I130" s="33">
        <v>1161.0421450000001</v>
      </c>
      <c r="J130" s="33">
        <v>1287.1217849999985</v>
      </c>
      <c r="K130" s="33">
        <v>0</v>
      </c>
      <c r="L130" s="33">
        <v>939.94943299999886</v>
      </c>
      <c r="M130" s="33">
        <v>1429.428197</v>
      </c>
      <c r="N130" s="33">
        <v>1115.8414779999998</v>
      </c>
      <c r="O130" s="33">
        <v>454.5089229999997</v>
      </c>
      <c r="P130" s="101">
        <f t="shared" si="1"/>
        <v>7254.4826059999959</v>
      </c>
      <c r="W130" s="64"/>
      <c r="X130" s="63"/>
    </row>
    <row r="131" spans="2:24" x14ac:dyDescent="0.2">
      <c r="B131" s="2" t="s">
        <v>601</v>
      </c>
      <c r="C131" s="2" t="s">
        <v>738</v>
      </c>
      <c r="D131" s="33">
        <v>146549.72413509604</v>
      </c>
      <c r="E131" s="33">
        <v>124027.54464511554</v>
      </c>
      <c r="F131" s="33">
        <v>138674.60596990641</v>
      </c>
      <c r="G131" s="33">
        <v>112437.30537347915</v>
      </c>
      <c r="H131" s="33">
        <v>104519.38480264905</v>
      </c>
      <c r="I131" s="33">
        <v>94316.197614313831</v>
      </c>
      <c r="J131" s="33">
        <v>96189.974424011147</v>
      </c>
      <c r="K131" s="33">
        <v>113879.2716673846</v>
      </c>
      <c r="L131" s="33">
        <v>140948.87590700004</v>
      </c>
      <c r="M131" s="33">
        <v>137369.51801199996</v>
      </c>
      <c r="N131" s="33">
        <v>150029.63509500001</v>
      </c>
      <c r="O131" s="33">
        <v>157013.69145300001</v>
      </c>
      <c r="P131" s="101">
        <f t="shared" si="1"/>
        <v>1515955.7290989561</v>
      </c>
      <c r="W131" s="64"/>
      <c r="X131" s="63"/>
    </row>
    <row r="132" spans="2:24" x14ac:dyDescent="0.2">
      <c r="B132" s="2" t="s">
        <v>574</v>
      </c>
      <c r="C132" s="2" t="s">
        <v>738</v>
      </c>
      <c r="D132" s="33">
        <v>473.36583100000041</v>
      </c>
      <c r="E132" s="33">
        <v>272.55719299999993</v>
      </c>
      <c r="F132" s="33">
        <v>228.74894800000007</v>
      </c>
      <c r="G132" s="33">
        <v>95.718305000000058</v>
      </c>
      <c r="H132" s="33">
        <v>106.76953300000002</v>
      </c>
      <c r="I132" s="33">
        <v>121.16884099999997</v>
      </c>
      <c r="J132" s="33">
        <v>105.85799699999995</v>
      </c>
      <c r="K132" s="33">
        <v>127.91795999999995</v>
      </c>
      <c r="L132" s="33">
        <v>60.556061000000014</v>
      </c>
      <c r="M132" s="33">
        <v>126.63671199999995</v>
      </c>
      <c r="N132" s="33">
        <v>241.39394699999994</v>
      </c>
      <c r="O132" s="33">
        <v>225.60211400000006</v>
      </c>
      <c r="P132" s="101">
        <f t="shared" si="1"/>
        <v>2186.2934420000006</v>
      </c>
      <c r="W132" s="64"/>
      <c r="X132" s="63"/>
    </row>
    <row r="133" spans="2:24" x14ac:dyDescent="0.2">
      <c r="B133" s="2" t="s">
        <v>602</v>
      </c>
      <c r="C133" s="2" t="s">
        <v>738</v>
      </c>
      <c r="D133" s="33">
        <v>25923.455065999991</v>
      </c>
      <c r="E133" s="33">
        <v>27229.509230999996</v>
      </c>
      <c r="F133" s="33">
        <v>31481.348019000019</v>
      </c>
      <c r="G133" s="33">
        <v>28010.051003999997</v>
      </c>
      <c r="H133" s="33">
        <v>23568.787392000006</v>
      </c>
      <c r="I133" s="33">
        <v>25093.045367000002</v>
      </c>
      <c r="J133" s="33">
        <v>32501.182230999981</v>
      </c>
      <c r="K133" s="33">
        <v>36595.219198000021</v>
      </c>
      <c r="L133" s="33">
        <v>39893.195828000011</v>
      </c>
      <c r="M133" s="33">
        <v>42776.127765000034</v>
      </c>
      <c r="N133" s="33">
        <v>45176.197788999969</v>
      </c>
      <c r="O133" s="33">
        <v>44037.343787000063</v>
      </c>
      <c r="P133" s="101">
        <f t="shared" si="1"/>
        <v>402285.46267700009</v>
      </c>
      <c r="W133" s="64"/>
      <c r="X133" s="63"/>
    </row>
    <row r="134" spans="2:24" x14ac:dyDescent="0.2">
      <c r="B134" s="2" t="s">
        <v>603</v>
      </c>
      <c r="C134" s="2" t="s">
        <v>738</v>
      </c>
      <c r="D134" s="33">
        <v>731.36349200000029</v>
      </c>
      <c r="E134" s="33">
        <v>350.41028800000009</v>
      </c>
      <c r="F134" s="33">
        <v>536.62271599999985</v>
      </c>
      <c r="G134" s="33">
        <v>388.7499499999999</v>
      </c>
      <c r="H134" s="33">
        <v>294.50423200000012</v>
      </c>
      <c r="I134" s="33">
        <v>262.50438400000002</v>
      </c>
      <c r="J134" s="33">
        <v>270.92566799999997</v>
      </c>
      <c r="K134" s="33">
        <v>313.32985099999991</v>
      </c>
      <c r="L134" s="33">
        <v>384.44557100000031</v>
      </c>
      <c r="M134" s="33">
        <v>496.14257299999974</v>
      </c>
      <c r="N134" s="33">
        <v>690.48737099999983</v>
      </c>
      <c r="O134" s="33">
        <v>720.73437500000034</v>
      </c>
      <c r="P134" s="101">
        <f t="shared" si="1"/>
        <v>5440.2204709999996</v>
      </c>
      <c r="W134" s="64"/>
      <c r="X134" s="63"/>
    </row>
    <row r="135" spans="2:24" x14ac:dyDescent="0.2">
      <c r="B135" s="2" t="s">
        <v>604</v>
      </c>
      <c r="C135" s="2" t="s">
        <v>738</v>
      </c>
      <c r="D135" s="33">
        <v>1200.7462619999999</v>
      </c>
      <c r="E135" s="33">
        <v>757.26053100000036</v>
      </c>
      <c r="F135" s="33">
        <v>937.70647700000063</v>
      </c>
      <c r="G135" s="33">
        <v>934.70870300000058</v>
      </c>
      <c r="H135" s="33">
        <v>1126.8885150000008</v>
      </c>
      <c r="I135" s="33">
        <v>1619.7888189999996</v>
      </c>
      <c r="J135" s="33">
        <v>1704.5370770000009</v>
      </c>
      <c r="K135" s="33">
        <v>1701.1546349999987</v>
      </c>
      <c r="L135" s="33">
        <v>1767.9319630000007</v>
      </c>
      <c r="M135" s="33">
        <v>1792.4684579999994</v>
      </c>
      <c r="N135" s="33">
        <v>1626.0381769999976</v>
      </c>
      <c r="O135" s="33">
        <v>1667.1179319999994</v>
      </c>
      <c r="P135" s="101">
        <f t="shared" si="1"/>
        <v>16836.347549000002</v>
      </c>
      <c r="W135" s="64"/>
      <c r="X135" s="63"/>
    </row>
    <row r="136" spans="2:24" x14ac:dyDescent="0.2">
      <c r="B136" s="2" t="s">
        <v>605</v>
      </c>
      <c r="C136" s="2" t="s">
        <v>738</v>
      </c>
      <c r="D136" s="33">
        <v>577.91087400000038</v>
      </c>
      <c r="E136" s="33">
        <v>518.065247</v>
      </c>
      <c r="F136" s="33">
        <v>555.56300299999964</v>
      </c>
      <c r="G136" s="33">
        <v>421.82098999999988</v>
      </c>
      <c r="H136" s="33">
        <v>390.67158099999995</v>
      </c>
      <c r="I136" s="33">
        <v>338.13459399999988</v>
      </c>
      <c r="J136" s="33">
        <v>341.98824399999995</v>
      </c>
      <c r="K136" s="33">
        <v>383.15346299999993</v>
      </c>
      <c r="L136" s="33">
        <v>456.72681200000005</v>
      </c>
      <c r="M136" s="33">
        <v>517.17562000000032</v>
      </c>
      <c r="N136" s="33">
        <v>582.86122</v>
      </c>
      <c r="O136" s="33">
        <v>580.05871900000068</v>
      </c>
      <c r="P136" s="101">
        <f t="shared" si="1"/>
        <v>5664.1303670000007</v>
      </c>
      <c r="W136" s="64"/>
      <c r="X136" s="63"/>
    </row>
    <row r="137" spans="2:24" x14ac:dyDescent="0.2">
      <c r="B137" s="2" t="s">
        <v>606</v>
      </c>
      <c r="C137" s="2" t="s">
        <v>738</v>
      </c>
      <c r="D137" s="33">
        <v>688.63271799999984</v>
      </c>
      <c r="E137" s="33">
        <v>596.96789199999989</v>
      </c>
      <c r="F137" s="33">
        <v>629.35179799999992</v>
      </c>
      <c r="G137" s="33">
        <v>425.38697899999988</v>
      </c>
      <c r="H137" s="33">
        <v>361.47639100000004</v>
      </c>
      <c r="I137" s="33">
        <v>322.28924500000016</v>
      </c>
      <c r="J137" s="33">
        <v>325.41742299999999</v>
      </c>
      <c r="K137" s="33">
        <v>413.88619500000016</v>
      </c>
      <c r="L137" s="33">
        <v>503.97850300000033</v>
      </c>
      <c r="M137" s="33">
        <v>564.86197600000025</v>
      </c>
      <c r="N137" s="33">
        <v>718.81170000000031</v>
      </c>
      <c r="O137" s="33">
        <v>625.52072499999974</v>
      </c>
      <c r="P137" s="101">
        <f t="shared" ref="P137:P200" si="2">SUM(D137:O137)</f>
        <v>6176.581545</v>
      </c>
      <c r="W137" s="64"/>
      <c r="X137" s="63"/>
    </row>
    <row r="138" spans="2:24" x14ac:dyDescent="0.2">
      <c r="B138" s="2" t="s">
        <v>607</v>
      </c>
      <c r="C138" s="2" t="s">
        <v>738</v>
      </c>
      <c r="D138" s="33">
        <v>460.45721499999979</v>
      </c>
      <c r="E138" s="33">
        <v>115.1062</v>
      </c>
      <c r="F138" s="33">
        <v>440.91134599999981</v>
      </c>
      <c r="G138" s="33">
        <v>582.23578899999961</v>
      </c>
      <c r="H138" s="33">
        <v>551.17578299999946</v>
      </c>
      <c r="I138" s="33">
        <v>494.08929599999993</v>
      </c>
      <c r="J138" s="33">
        <v>399.23936099999958</v>
      </c>
      <c r="K138" s="33">
        <v>521.102034</v>
      </c>
      <c r="L138" s="33">
        <v>518.74145199999998</v>
      </c>
      <c r="M138" s="33">
        <v>546.68460299999992</v>
      </c>
      <c r="N138" s="33">
        <v>500.789535</v>
      </c>
      <c r="O138" s="33">
        <v>380.60282099999989</v>
      </c>
      <c r="P138" s="101">
        <f t="shared" si="2"/>
        <v>5511.1354349999974</v>
      </c>
      <c r="W138" s="64"/>
      <c r="X138" s="63"/>
    </row>
    <row r="139" spans="2:24" x14ac:dyDescent="0.2">
      <c r="B139" s="2" t="s">
        <v>608</v>
      </c>
      <c r="C139" s="2" t="s">
        <v>738</v>
      </c>
      <c r="D139" s="33">
        <v>1525.6568029999983</v>
      </c>
      <c r="E139" s="33">
        <v>273.70262599999984</v>
      </c>
      <c r="F139" s="33">
        <v>43.582023000000014</v>
      </c>
      <c r="G139" s="33">
        <v>23.171179999999975</v>
      </c>
      <c r="H139" s="33">
        <v>644.48560300000008</v>
      </c>
      <c r="I139" s="33">
        <v>2524.2170249999981</v>
      </c>
      <c r="J139" s="33">
        <v>4019.6056100000014</v>
      </c>
      <c r="K139" s="33">
        <v>2926.5406520000006</v>
      </c>
      <c r="L139" s="33">
        <v>4068.8275229999999</v>
      </c>
      <c r="M139" s="33">
        <v>7270.7472349999989</v>
      </c>
      <c r="N139" s="33">
        <v>14987.841621000003</v>
      </c>
      <c r="O139" s="33">
        <v>11274.242733999992</v>
      </c>
      <c r="P139" s="101">
        <f t="shared" si="2"/>
        <v>49582.620634999992</v>
      </c>
      <c r="W139" s="64"/>
      <c r="X139" s="63"/>
    </row>
    <row r="140" spans="2:24" x14ac:dyDescent="0.2">
      <c r="B140" s="2" t="s">
        <v>609</v>
      </c>
      <c r="C140" s="2" t="s">
        <v>738</v>
      </c>
      <c r="D140" s="33">
        <v>25951.848924999988</v>
      </c>
      <c r="E140" s="33">
        <v>22579.874861999986</v>
      </c>
      <c r="F140" s="33">
        <v>20643.703086000001</v>
      </c>
      <c r="G140" s="33">
        <v>12712.060685999999</v>
      </c>
      <c r="H140" s="33">
        <v>8013.0948360000048</v>
      </c>
      <c r="I140" s="33">
        <v>8963.2474059999986</v>
      </c>
      <c r="J140" s="33">
        <v>9739.9769259999957</v>
      </c>
      <c r="K140" s="33">
        <v>13146.099344999995</v>
      </c>
      <c r="L140" s="33">
        <v>13239.840004999998</v>
      </c>
      <c r="M140" s="33">
        <v>18972.078665000019</v>
      </c>
      <c r="N140" s="33">
        <v>24969.786021999982</v>
      </c>
      <c r="O140" s="33">
        <v>28091.478124999983</v>
      </c>
      <c r="P140" s="101">
        <f t="shared" si="2"/>
        <v>207023.08888899995</v>
      </c>
      <c r="W140" s="64"/>
      <c r="X140" s="63"/>
    </row>
    <row r="141" spans="2:24" x14ac:dyDescent="0.2">
      <c r="B141" s="2" t="s">
        <v>610</v>
      </c>
      <c r="C141" s="2" t="s">
        <v>738</v>
      </c>
      <c r="D141" s="33">
        <v>1470.9110280000009</v>
      </c>
      <c r="E141" s="33">
        <v>1332.2845040000004</v>
      </c>
      <c r="F141" s="33">
        <v>1392.2661309999999</v>
      </c>
      <c r="G141" s="33">
        <v>962.5533660000001</v>
      </c>
      <c r="H141" s="33">
        <v>716.85828200000037</v>
      </c>
      <c r="I141" s="33">
        <v>678.09412000000043</v>
      </c>
      <c r="J141" s="33">
        <v>724.06736300000011</v>
      </c>
      <c r="K141" s="33">
        <v>921.09873299999913</v>
      </c>
      <c r="L141" s="33">
        <v>1035.1335939999994</v>
      </c>
      <c r="M141" s="33">
        <v>1189.8486160000002</v>
      </c>
      <c r="N141" s="33">
        <v>1552.2540940000004</v>
      </c>
      <c r="O141" s="33">
        <v>1604.8279809999992</v>
      </c>
      <c r="P141" s="101">
        <f t="shared" si="2"/>
        <v>13580.197811999999</v>
      </c>
      <c r="W141" s="64"/>
      <c r="X141" s="63"/>
    </row>
    <row r="142" spans="2:24" x14ac:dyDescent="0.2">
      <c r="B142" s="2" t="s">
        <v>611</v>
      </c>
      <c r="C142" s="2" t="s">
        <v>738</v>
      </c>
      <c r="D142" s="33">
        <v>6233.9090460000043</v>
      </c>
      <c r="E142" s="33">
        <v>5625.828539000001</v>
      </c>
      <c r="F142" s="33">
        <v>6579.7059470000104</v>
      </c>
      <c r="G142" s="33">
        <v>4584.5582929999973</v>
      </c>
      <c r="H142" s="33">
        <v>4133.6063199999944</v>
      </c>
      <c r="I142" s="33">
        <v>3171.0320519999996</v>
      </c>
      <c r="J142" s="33">
        <v>3280.5030679999982</v>
      </c>
      <c r="K142" s="33">
        <v>3688.0501680000029</v>
      </c>
      <c r="L142" s="33">
        <v>4756.3516670000008</v>
      </c>
      <c r="M142" s="33">
        <v>5893.9430799999964</v>
      </c>
      <c r="N142" s="33">
        <v>6376.8279780000021</v>
      </c>
      <c r="O142" s="33">
        <v>6330.1997699999965</v>
      </c>
      <c r="P142" s="101">
        <f t="shared" si="2"/>
        <v>60654.515928000008</v>
      </c>
      <c r="W142" s="64"/>
      <c r="X142" s="63"/>
    </row>
    <row r="143" spans="2:24" x14ac:dyDescent="0.2">
      <c r="B143" s="2" t="s">
        <v>566</v>
      </c>
      <c r="C143" s="2" t="s">
        <v>738</v>
      </c>
      <c r="D143" s="33">
        <v>725.21201999999971</v>
      </c>
      <c r="E143" s="33">
        <v>947.58780999999999</v>
      </c>
      <c r="F143" s="33">
        <v>1010.0932179999994</v>
      </c>
      <c r="G143" s="33">
        <v>768.09820899999966</v>
      </c>
      <c r="H143" s="33">
        <v>666.26128199999948</v>
      </c>
      <c r="I143" s="33">
        <v>605.20705499999963</v>
      </c>
      <c r="J143" s="33">
        <v>674.40091699999971</v>
      </c>
      <c r="K143" s="33">
        <v>930.37173900000039</v>
      </c>
      <c r="L143" s="33">
        <v>1003.5692549999999</v>
      </c>
      <c r="M143" s="33">
        <v>1061.8713920000005</v>
      </c>
      <c r="N143" s="33">
        <v>1042.8014189999994</v>
      </c>
      <c r="O143" s="33">
        <v>1048.9206799999999</v>
      </c>
      <c r="P143" s="101">
        <f t="shared" si="2"/>
        <v>10484.394995999997</v>
      </c>
      <c r="W143" s="64"/>
      <c r="X143" s="63"/>
    </row>
    <row r="144" spans="2:24" x14ac:dyDescent="0.2">
      <c r="B144" s="2" t="s">
        <v>612</v>
      </c>
      <c r="C144" s="2" t="s">
        <v>738</v>
      </c>
      <c r="D144" s="33">
        <v>625.77940300000012</v>
      </c>
      <c r="E144" s="33">
        <v>521.22206400000005</v>
      </c>
      <c r="F144" s="33">
        <v>466.87831200000011</v>
      </c>
      <c r="G144" s="33">
        <v>227.12674900000005</v>
      </c>
      <c r="H144" s="33">
        <v>153.04055399999996</v>
      </c>
      <c r="I144" s="33">
        <v>239.85353499999999</v>
      </c>
      <c r="J144" s="33">
        <v>271.78742399999999</v>
      </c>
      <c r="K144" s="33">
        <v>356.4525069999998</v>
      </c>
      <c r="L144" s="33">
        <v>433.22274500000003</v>
      </c>
      <c r="M144" s="33">
        <v>520.20059100000014</v>
      </c>
      <c r="N144" s="33">
        <v>577.25062099999991</v>
      </c>
      <c r="O144" s="33">
        <v>458.52499400000005</v>
      </c>
      <c r="P144" s="101">
        <f t="shared" si="2"/>
        <v>4851.3394990000006</v>
      </c>
      <c r="W144" s="64"/>
      <c r="X144" s="63"/>
    </row>
    <row r="145" spans="2:24" x14ac:dyDescent="0.2">
      <c r="B145" s="2" t="s">
        <v>613</v>
      </c>
      <c r="C145" s="2" t="s">
        <v>738</v>
      </c>
      <c r="D145" s="33">
        <v>611.49441100000058</v>
      </c>
      <c r="E145" s="33">
        <v>368.62844400000034</v>
      </c>
      <c r="F145" s="33">
        <v>331.0190090000001</v>
      </c>
      <c r="G145" s="33">
        <v>480.47042099999999</v>
      </c>
      <c r="H145" s="33">
        <v>568.82152599999949</v>
      </c>
      <c r="I145" s="33">
        <v>881.20671499999969</v>
      </c>
      <c r="J145" s="33">
        <v>965.34759700000086</v>
      </c>
      <c r="K145" s="33">
        <v>867.43597799999998</v>
      </c>
      <c r="L145" s="33">
        <v>831.19973299999981</v>
      </c>
      <c r="M145" s="33">
        <v>1038.4789110000011</v>
      </c>
      <c r="N145" s="33">
        <v>993.07265200000006</v>
      </c>
      <c r="O145" s="33">
        <v>718.84254799999985</v>
      </c>
      <c r="P145" s="101">
        <f t="shared" si="2"/>
        <v>8656.0179450000014</v>
      </c>
      <c r="W145" s="64"/>
      <c r="X145" s="63"/>
    </row>
    <row r="146" spans="2:24" x14ac:dyDescent="0.2">
      <c r="B146" s="2" t="s">
        <v>614</v>
      </c>
      <c r="C146" s="2" t="s">
        <v>738</v>
      </c>
      <c r="D146" s="33">
        <v>4241.1195690000004</v>
      </c>
      <c r="E146" s="33">
        <v>3207.5265450000015</v>
      </c>
      <c r="F146" s="33">
        <v>3410.2966759999981</v>
      </c>
      <c r="G146" s="33">
        <v>2584.8095230000026</v>
      </c>
      <c r="H146" s="33">
        <v>1578.6191669999987</v>
      </c>
      <c r="I146" s="33">
        <v>1441.486986000001</v>
      </c>
      <c r="J146" s="33">
        <v>1983.284151000001</v>
      </c>
      <c r="K146" s="33">
        <v>1781.3190670000001</v>
      </c>
      <c r="L146" s="33">
        <v>3198.6835860000015</v>
      </c>
      <c r="M146" s="33">
        <v>2369.6521979999993</v>
      </c>
      <c r="N146" s="33">
        <v>2698.8248690000037</v>
      </c>
      <c r="O146" s="33">
        <v>2655.5168460000004</v>
      </c>
      <c r="P146" s="101">
        <f t="shared" si="2"/>
        <v>31151.139183000014</v>
      </c>
      <c r="W146" s="64"/>
      <c r="X146" s="63"/>
    </row>
    <row r="147" spans="2:24" x14ac:dyDescent="0.2">
      <c r="B147" s="2" t="s">
        <v>615</v>
      </c>
      <c r="C147" s="2" t="s">
        <v>738</v>
      </c>
      <c r="D147" s="33">
        <v>130.86598100000012</v>
      </c>
      <c r="E147" s="33">
        <v>85.50975200000012</v>
      </c>
      <c r="F147" s="33">
        <v>108.04577199999994</v>
      </c>
      <c r="G147" s="33">
        <v>103.53313799999998</v>
      </c>
      <c r="H147" s="33">
        <v>161.73554600000026</v>
      </c>
      <c r="I147" s="33">
        <v>160.66073599999999</v>
      </c>
      <c r="J147" s="33">
        <v>188.86069599999985</v>
      </c>
      <c r="K147" s="33">
        <v>152.39471900000004</v>
      </c>
      <c r="L147" s="33">
        <v>170.79930400000001</v>
      </c>
      <c r="M147" s="33">
        <v>180.61271299999996</v>
      </c>
      <c r="N147" s="33">
        <v>205.30715100000003</v>
      </c>
      <c r="O147" s="33">
        <v>175.38222400000012</v>
      </c>
      <c r="P147" s="101">
        <f t="shared" si="2"/>
        <v>1823.7077320000005</v>
      </c>
      <c r="W147" s="64"/>
      <c r="X147" s="63"/>
    </row>
    <row r="148" spans="2:24" x14ac:dyDescent="0.2">
      <c r="B148" s="2" t="s">
        <v>616</v>
      </c>
      <c r="C148" s="2" t="s">
        <v>738</v>
      </c>
      <c r="D148" s="33">
        <v>27098.684019</v>
      </c>
      <c r="E148" s="33">
        <v>23316.938702999996</v>
      </c>
      <c r="F148" s="33">
        <v>28228.641728000013</v>
      </c>
      <c r="G148" s="33">
        <v>21296.748373999999</v>
      </c>
      <c r="H148" s="33">
        <v>18581.345775999995</v>
      </c>
      <c r="I148" s="33">
        <v>16301.054161999997</v>
      </c>
      <c r="J148" s="33">
        <v>16382.382373999988</v>
      </c>
      <c r="K148" s="33">
        <v>16479.161679999997</v>
      </c>
      <c r="L148" s="33">
        <v>24857.557772000007</v>
      </c>
      <c r="M148" s="33">
        <v>29539.905675999984</v>
      </c>
      <c r="N148" s="33">
        <v>32175.138714000012</v>
      </c>
      <c r="O148" s="33">
        <v>30901.927590999992</v>
      </c>
      <c r="P148" s="101">
        <f t="shared" si="2"/>
        <v>285159.48656899994</v>
      </c>
      <c r="W148" s="64"/>
      <c r="X148" s="63"/>
    </row>
    <row r="149" spans="2:24" x14ac:dyDescent="0.2">
      <c r="B149" s="2" t="s">
        <v>617</v>
      </c>
      <c r="C149" s="2" t="s">
        <v>738</v>
      </c>
      <c r="D149" s="33">
        <v>23.826567999999988</v>
      </c>
      <c r="E149" s="33">
        <v>20.831097999999979</v>
      </c>
      <c r="F149" s="33">
        <v>20.462772000000015</v>
      </c>
      <c r="G149" s="33">
        <v>15.221265000000001</v>
      </c>
      <c r="H149" s="33">
        <v>8.9393920000000069</v>
      </c>
      <c r="I149" s="33">
        <v>7.4303889999999964</v>
      </c>
      <c r="J149" s="33">
        <v>9.4738320000000051</v>
      </c>
      <c r="K149" s="33">
        <v>13.936809999999989</v>
      </c>
      <c r="L149" s="33">
        <v>14.699635999999995</v>
      </c>
      <c r="M149" s="33">
        <v>7.4942460000000004</v>
      </c>
      <c r="N149" s="33">
        <v>0</v>
      </c>
      <c r="O149" s="33">
        <v>0</v>
      </c>
      <c r="P149" s="101">
        <f t="shared" si="2"/>
        <v>142.31600799999998</v>
      </c>
      <c r="W149" s="64"/>
      <c r="X149" s="63"/>
    </row>
    <row r="150" spans="2:24" x14ac:dyDescent="0.2">
      <c r="B150" s="2" t="s">
        <v>618</v>
      </c>
      <c r="C150" s="2" t="s">
        <v>738</v>
      </c>
      <c r="D150" s="33">
        <v>1718.7176939999983</v>
      </c>
      <c r="E150" s="33">
        <v>746.37125599999968</v>
      </c>
      <c r="F150" s="33">
        <v>1352.6915139999985</v>
      </c>
      <c r="G150" s="33">
        <v>1975.247634000001</v>
      </c>
      <c r="H150" s="33">
        <v>2048.4134180000005</v>
      </c>
      <c r="I150" s="33">
        <v>1840.542683000001</v>
      </c>
      <c r="J150" s="33">
        <v>1931.3144860000002</v>
      </c>
      <c r="K150" s="33">
        <v>1970.9074070000008</v>
      </c>
      <c r="L150" s="33">
        <v>1806.8584069999981</v>
      </c>
      <c r="M150" s="33">
        <v>1670.595519</v>
      </c>
      <c r="N150" s="33">
        <v>1800.4660620000006</v>
      </c>
      <c r="O150" s="33">
        <v>1671.9958699999997</v>
      </c>
      <c r="P150" s="101">
        <f t="shared" si="2"/>
        <v>20534.121949999997</v>
      </c>
      <c r="W150" s="64"/>
      <c r="X150" s="63"/>
    </row>
    <row r="151" spans="2:24" x14ac:dyDescent="0.2">
      <c r="B151" s="2" t="s">
        <v>221</v>
      </c>
      <c r="C151" s="2" t="s">
        <v>738</v>
      </c>
      <c r="D151" s="33">
        <v>0</v>
      </c>
      <c r="E151" s="33">
        <v>0</v>
      </c>
      <c r="F151" s="33">
        <v>0</v>
      </c>
      <c r="G151" s="33">
        <v>0</v>
      </c>
      <c r="H151" s="33">
        <v>0</v>
      </c>
      <c r="I151" s="33">
        <v>0</v>
      </c>
      <c r="J151" s="33">
        <v>0</v>
      </c>
      <c r="K151" s="33">
        <v>0</v>
      </c>
      <c r="L151" s="33">
        <v>0</v>
      </c>
      <c r="M151" s="33">
        <v>0</v>
      </c>
      <c r="N151" s="33">
        <v>0</v>
      </c>
      <c r="O151" s="33">
        <v>0</v>
      </c>
      <c r="P151" s="101">
        <f t="shared" si="2"/>
        <v>0</v>
      </c>
      <c r="W151" s="64"/>
      <c r="X151" s="63"/>
    </row>
    <row r="152" spans="2:24" x14ac:dyDescent="0.2">
      <c r="B152" s="2" t="s">
        <v>619</v>
      </c>
      <c r="C152" s="2" t="s">
        <v>738</v>
      </c>
      <c r="D152" s="33">
        <v>29885.068293999997</v>
      </c>
      <c r="E152" s="33">
        <v>23981.934315000002</v>
      </c>
      <c r="F152" s="33">
        <v>40344.021008000054</v>
      </c>
      <c r="G152" s="33">
        <v>29511.725402999949</v>
      </c>
      <c r="H152" s="33">
        <v>33784.14329599998</v>
      </c>
      <c r="I152" s="33">
        <v>57234.420660000076</v>
      </c>
      <c r="J152" s="33">
        <v>60002.525235000008</v>
      </c>
      <c r="K152" s="33">
        <v>50256.022117999993</v>
      </c>
      <c r="L152" s="33">
        <v>55939.958347000022</v>
      </c>
      <c r="M152" s="33">
        <v>70169.881016999963</v>
      </c>
      <c r="N152" s="33">
        <v>50521.802839999938</v>
      </c>
      <c r="O152" s="33">
        <v>51702.321380999987</v>
      </c>
      <c r="P152" s="101">
        <f t="shared" si="2"/>
        <v>553333.82391399995</v>
      </c>
      <c r="W152" s="64"/>
      <c r="X152" s="63"/>
    </row>
    <row r="153" spans="2:24" x14ac:dyDescent="0.2">
      <c r="B153" s="2" t="s">
        <v>620</v>
      </c>
      <c r="C153" s="2" t="s">
        <v>738</v>
      </c>
      <c r="D153" s="33">
        <v>632.643562000001</v>
      </c>
      <c r="E153" s="33">
        <v>147.82994699999981</v>
      </c>
      <c r="F153" s="33">
        <v>209.2939079999999</v>
      </c>
      <c r="G153" s="33">
        <v>398.85118599999964</v>
      </c>
      <c r="H153" s="33">
        <v>628.61916000000042</v>
      </c>
      <c r="I153" s="33">
        <v>998.72081100000003</v>
      </c>
      <c r="J153" s="33">
        <v>1515.0873429999997</v>
      </c>
      <c r="K153" s="33">
        <v>947.89082699999904</v>
      </c>
      <c r="L153" s="33">
        <v>1385.965304000001</v>
      </c>
      <c r="M153" s="33">
        <v>1668.0257399999998</v>
      </c>
      <c r="N153" s="33">
        <v>1524.8507080000006</v>
      </c>
      <c r="O153" s="33">
        <v>675.74431700000105</v>
      </c>
      <c r="P153" s="101">
        <f t="shared" si="2"/>
        <v>10733.522813000001</v>
      </c>
      <c r="W153" s="64"/>
      <c r="X153" s="63"/>
    </row>
    <row r="154" spans="2:24" x14ac:dyDescent="0.2">
      <c r="B154" s="2" t="s">
        <v>621</v>
      </c>
      <c r="C154" s="2" t="s">
        <v>738</v>
      </c>
      <c r="D154" s="33">
        <v>91.131957</v>
      </c>
      <c r="E154" s="33">
        <v>0</v>
      </c>
      <c r="F154" s="33">
        <v>47.177342999999986</v>
      </c>
      <c r="G154" s="33">
        <v>1656.2860539999997</v>
      </c>
      <c r="H154" s="33">
        <v>2319.2519820000007</v>
      </c>
      <c r="I154" s="33">
        <v>2582.3869320000013</v>
      </c>
      <c r="J154" s="33">
        <v>1372.0555139999992</v>
      </c>
      <c r="K154" s="33">
        <v>3219.4873530000004</v>
      </c>
      <c r="L154" s="33">
        <v>1349.321369</v>
      </c>
      <c r="M154" s="33">
        <v>3421.9836540000019</v>
      </c>
      <c r="N154" s="33">
        <v>3207.9899079999996</v>
      </c>
      <c r="O154" s="33">
        <v>3275.9457449999964</v>
      </c>
      <c r="P154" s="101">
        <f t="shared" si="2"/>
        <v>22543.017810999998</v>
      </c>
      <c r="W154" s="64"/>
      <c r="X154" s="63"/>
    </row>
    <row r="155" spans="2:24" x14ac:dyDescent="0.2">
      <c r="B155" s="2" t="s">
        <v>622</v>
      </c>
      <c r="C155" s="2" t="s">
        <v>738</v>
      </c>
      <c r="D155" s="33">
        <v>0</v>
      </c>
      <c r="E155" s="33">
        <v>0</v>
      </c>
      <c r="F155" s="33">
        <v>0</v>
      </c>
      <c r="G155" s="33">
        <v>0</v>
      </c>
      <c r="H155" s="33">
        <v>31.474776999999989</v>
      </c>
      <c r="I155" s="33">
        <v>101.68541299999997</v>
      </c>
      <c r="J155" s="33">
        <v>757.74671999999975</v>
      </c>
      <c r="K155" s="33">
        <v>550.01320199999998</v>
      </c>
      <c r="L155" s="33">
        <v>918.49418700000081</v>
      </c>
      <c r="M155" s="33">
        <v>1509.8958059999998</v>
      </c>
      <c r="N155" s="33">
        <v>1193.9307269999997</v>
      </c>
      <c r="O155" s="33">
        <v>234.7513919999997</v>
      </c>
      <c r="P155" s="101">
        <f t="shared" si="2"/>
        <v>5297.9922240000005</v>
      </c>
      <c r="W155" s="64"/>
      <c r="X155" s="63"/>
    </row>
    <row r="156" spans="2:24" x14ac:dyDescent="0.2">
      <c r="B156" s="2" t="s">
        <v>623</v>
      </c>
      <c r="C156" s="2" t="s">
        <v>738</v>
      </c>
      <c r="D156" s="33">
        <v>196.94201199999995</v>
      </c>
      <c r="E156" s="33">
        <v>186.36851199999998</v>
      </c>
      <c r="F156" s="33">
        <v>192.66041499999977</v>
      </c>
      <c r="G156" s="33">
        <v>140.04775299999997</v>
      </c>
      <c r="H156" s="33">
        <v>105.85244800000002</v>
      </c>
      <c r="I156" s="33">
        <v>103.17634099999995</v>
      </c>
      <c r="J156" s="33">
        <v>110.89732200000007</v>
      </c>
      <c r="K156" s="33">
        <v>144.82574800000003</v>
      </c>
      <c r="L156" s="33">
        <v>147.06136599999988</v>
      </c>
      <c r="M156" s="33">
        <v>175.55902300000002</v>
      </c>
      <c r="N156" s="33">
        <v>184.51332700000003</v>
      </c>
      <c r="O156" s="33">
        <v>196.39840500000008</v>
      </c>
      <c r="P156" s="101">
        <f t="shared" si="2"/>
        <v>1884.3026719999998</v>
      </c>
      <c r="W156" s="64"/>
      <c r="X156" s="63"/>
    </row>
    <row r="157" spans="2:24" x14ac:dyDescent="0.2">
      <c r="B157" s="2" t="s">
        <v>624</v>
      </c>
      <c r="C157" s="2" t="s">
        <v>738</v>
      </c>
      <c r="D157" s="33">
        <v>688.50590699999998</v>
      </c>
      <c r="E157" s="33">
        <v>586.65949600000056</v>
      </c>
      <c r="F157" s="33">
        <v>574.78298099999995</v>
      </c>
      <c r="G157" s="33">
        <v>378.70351099999988</v>
      </c>
      <c r="H157" s="33">
        <v>293.16852200000039</v>
      </c>
      <c r="I157" s="33">
        <v>262.18551800000006</v>
      </c>
      <c r="J157" s="33">
        <v>307.753424</v>
      </c>
      <c r="K157" s="33">
        <v>396.75010200000025</v>
      </c>
      <c r="L157" s="33">
        <v>450.23197100000056</v>
      </c>
      <c r="M157" s="33">
        <v>449.03018799999967</v>
      </c>
      <c r="N157" s="33">
        <v>439.64826500000038</v>
      </c>
      <c r="O157" s="33">
        <v>546.8749210000002</v>
      </c>
      <c r="P157" s="101">
        <f t="shared" si="2"/>
        <v>5374.2948060000026</v>
      </c>
      <c r="W157" s="64"/>
      <c r="X157" s="63"/>
    </row>
    <row r="158" spans="2:24" x14ac:dyDescent="0.2">
      <c r="B158" s="2" t="s">
        <v>625</v>
      </c>
      <c r="C158" s="2" t="s">
        <v>738</v>
      </c>
      <c r="D158" s="33">
        <v>0</v>
      </c>
      <c r="E158" s="33">
        <v>0</v>
      </c>
      <c r="F158" s="33">
        <v>0</v>
      </c>
      <c r="G158" s="33">
        <v>0</v>
      </c>
      <c r="H158" s="33">
        <v>0</v>
      </c>
      <c r="I158" s="33">
        <v>0</v>
      </c>
      <c r="J158" s="33">
        <v>0</v>
      </c>
      <c r="K158" s="33">
        <v>0</v>
      </c>
      <c r="L158" s="33">
        <v>0</v>
      </c>
      <c r="M158" s="33">
        <v>0</v>
      </c>
      <c r="N158" s="33">
        <v>0</v>
      </c>
      <c r="O158" s="33">
        <v>0</v>
      </c>
      <c r="P158" s="101">
        <f t="shared" si="2"/>
        <v>0</v>
      </c>
      <c r="W158" s="64"/>
      <c r="X158" s="63"/>
    </row>
    <row r="159" spans="2:24" x14ac:dyDescent="0.2">
      <c r="B159" s="2" t="s">
        <v>681</v>
      </c>
      <c r="C159" s="2" t="s">
        <v>738</v>
      </c>
      <c r="D159" s="33">
        <v>16769.526614000009</v>
      </c>
      <c r="E159" s="33">
        <v>15159.173962999994</v>
      </c>
      <c r="F159" s="33">
        <v>24891.099641999997</v>
      </c>
      <c r="G159" s="33">
        <v>18422.346284999996</v>
      </c>
      <c r="H159" s="33">
        <v>20950.714950000009</v>
      </c>
      <c r="I159" s="33">
        <v>35124.656223999955</v>
      </c>
      <c r="J159" s="33">
        <v>35897.398337000028</v>
      </c>
      <c r="K159" s="33">
        <v>31641.056550999983</v>
      </c>
      <c r="L159" s="33">
        <v>33607.986283999991</v>
      </c>
      <c r="M159" s="33">
        <v>44020.852405000012</v>
      </c>
      <c r="N159" s="33">
        <v>31500.918680999974</v>
      </c>
      <c r="O159" s="33">
        <v>30148.338686000014</v>
      </c>
      <c r="P159" s="101">
        <f t="shared" si="2"/>
        <v>338134.06862199993</v>
      </c>
      <c r="W159" s="64"/>
      <c r="X159" s="63"/>
    </row>
    <row r="160" spans="2:24" x14ac:dyDescent="0.2">
      <c r="B160" s="2" t="s">
        <v>682</v>
      </c>
      <c r="C160" s="2" t="s">
        <v>738</v>
      </c>
      <c r="D160" s="33">
        <v>18211.450511999999</v>
      </c>
      <c r="E160" s="33">
        <v>17601.264536999995</v>
      </c>
      <c r="F160" s="33">
        <v>18914.583661000015</v>
      </c>
      <c r="G160" s="33">
        <v>15348.361338999994</v>
      </c>
      <c r="H160" s="33">
        <v>11046.684198000017</v>
      </c>
      <c r="I160" s="33">
        <v>10682.513253999985</v>
      </c>
      <c r="J160" s="33">
        <v>11384.044892999989</v>
      </c>
      <c r="K160" s="33">
        <v>14717.078128000014</v>
      </c>
      <c r="L160" s="33">
        <v>14607.647573000007</v>
      </c>
      <c r="M160" s="33">
        <v>18805.804337999994</v>
      </c>
      <c r="N160" s="33">
        <v>21190.832925000013</v>
      </c>
      <c r="O160" s="33">
        <v>22258.080773999973</v>
      </c>
      <c r="P160" s="101">
        <f t="shared" si="2"/>
        <v>194768.34613199998</v>
      </c>
      <c r="W160" s="64"/>
      <c r="X160" s="63"/>
    </row>
    <row r="161" spans="2:24" x14ac:dyDescent="0.2">
      <c r="B161" s="2" t="s">
        <v>683</v>
      </c>
      <c r="C161" s="2" t="s">
        <v>738</v>
      </c>
      <c r="D161" s="33">
        <v>10992.486782999998</v>
      </c>
      <c r="E161" s="33">
        <v>7888.0193699999991</v>
      </c>
      <c r="F161" s="33">
        <v>9254.9613469999986</v>
      </c>
      <c r="G161" s="33">
        <v>6111.8053399999999</v>
      </c>
      <c r="H161" s="33">
        <v>4334.3576429999994</v>
      </c>
      <c r="I161" s="33">
        <v>4397.3053879999961</v>
      </c>
      <c r="J161" s="33">
        <v>6134.1353979999967</v>
      </c>
      <c r="K161" s="33">
        <v>5604.6535180000101</v>
      </c>
      <c r="L161" s="33">
        <v>9134.7270979999903</v>
      </c>
      <c r="M161" s="33">
        <v>6647.7468079999908</v>
      </c>
      <c r="N161" s="33">
        <v>7970.2611319999905</v>
      </c>
      <c r="O161" s="33">
        <v>7952.1826880000017</v>
      </c>
      <c r="P161" s="101">
        <f t="shared" si="2"/>
        <v>86422.64251299997</v>
      </c>
      <c r="W161" s="64"/>
      <c r="X161" s="63"/>
    </row>
    <row r="162" spans="2:24" x14ac:dyDescent="0.2">
      <c r="B162" s="2" t="s">
        <v>563</v>
      </c>
      <c r="C162" s="2" t="s">
        <v>738</v>
      </c>
      <c r="D162" s="33">
        <v>38310.167573000035</v>
      </c>
      <c r="E162" s="33">
        <v>31789.507501999997</v>
      </c>
      <c r="F162" s="33">
        <v>35703.083259999985</v>
      </c>
      <c r="G162" s="33">
        <v>27906.901195000024</v>
      </c>
      <c r="H162" s="33">
        <v>22866.50183099998</v>
      </c>
      <c r="I162" s="33">
        <v>20209.652959000021</v>
      </c>
      <c r="J162" s="33">
        <v>20957.384904000002</v>
      </c>
      <c r="K162" s="33">
        <v>28251.434937999988</v>
      </c>
      <c r="L162" s="33">
        <v>32359.475586999975</v>
      </c>
      <c r="M162" s="33">
        <v>38846.822938000019</v>
      </c>
      <c r="N162" s="33">
        <v>43411.710356000032</v>
      </c>
      <c r="O162" s="33">
        <v>44454.020470999967</v>
      </c>
      <c r="P162" s="101">
        <f t="shared" si="2"/>
        <v>385066.66351400001</v>
      </c>
      <c r="W162" s="64"/>
      <c r="X162" s="63"/>
    </row>
    <row r="163" spans="2:24" x14ac:dyDescent="0.2">
      <c r="B163" s="2" t="s">
        <v>504</v>
      </c>
      <c r="C163" s="2" t="s">
        <v>738</v>
      </c>
      <c r="D163" s="33">
        <v>0</v>
      </c>
      <c r="E163" s="33">
        <v>0</v>
      </c>
      <c r="F163" s="33">
        <v>0</v>
      </c>
      <c r="G163" s="33">
        <v>0</v>
      </c>
      <c r="H163" s="33">
        <v>0</v>
      </c>
      <c r="I163" s="33">
        <v>0</v>
      </c>
      <c r="J163" s="33">
        <v>0</v>
      </c>
      <c r="K163" s="33">
        <v>0</v>
      </c>
      <c r="L163" s="33">
        <v>0</v>
      </c>
      <c r="M163" s="33">
        <v>0</v>
      </c>
      <c r="N163" s="33">
        <v>0</v>
      </c>
      <c r="O163" s="33">
        <v>0</v>
      </c>
      <c r="P163" s="101">
        <f t="shared" si="2"/>
        <v>0</v>
      </c>
      <c r="W163" s="64"/>
      <c r="X163" s="63"/>
    </row>
    <row r="164" spans="2:24" x14ac:dyDescent="0.2">
      <c r="B164" s="2" t="s">
        <v>724</v>
      </c>
      <c r="C164" s="2" t="s">
        <v>738</v>
      </c>
      <c r="D164" s="33">
        <v>0</v>
      </c>
      <c r="E164" s="33">
        <v>0</v>
      </c>
      <c r="F164" s="33">
        <v>0</v>
      </c>
      <c r="G164" s="33">
        <v>0</v>
      </c>
      <c r="H164" s="33">
        <v>0</v>
      </c>
      <c r="I164" s="33">
        <v>0</v>
      </c>
      <c r="J164" s="33">
        <v>0</v>
      </c>
      <c r="K164" s="33">
        <v>0</v>
      </c>
      <c r="L164" s="33">
        <v>0</v>
      </c>
      <c r="M164" s="33">
        <v>0</v>
      </c>
      <c r="N164" s="33">
        <v>0</v>
      </c>
      <c r="O164" s="33">
        <v>0</v>
      </c>
      <c r="P164" s="101">
        <f t="shared" si="2"/>
        <v>0</v>
      </c>
      <c r="W164" s="64"/>
      <c r="X164" s="63"/>
    </row>
    <row r="165" spans="2:24" x14ac:dyDescent="0.2">
      <c r="B165" s="2" t="s">
        <v>626</v>
      </c>
      <c r="C165" s="2" t="s">
        <v>738</v>
      </c>
      <c r="D165" s="33">
        <v>2420.8990389999994</v>
      </c>
      <c r="E165" s="33">
        <v>2144.0618839999988</v>
      </c>
      <c r="F165" s="33">
        <v>2288.3245209999995</v>
      </c>
      <c r="G165" s="33">
        <v>1460.3530819999992</v>
      </c>
      <c r="H165" s="33">
        <v>1113.3827389999994</v>
      </c>
      <c r="I165" s="33">
        <v>747.32893399999989</v>
      </c>
      <c r="J165" s="33">
        <v>911.81925799999965</v>
      </c>
      <c r="K165" s="33">
        <v>1246.0100039999988</v>
      </c>
      <c r="L165" s="33">
        <v>1362.9310480000006</v>
      </c>
      <c r="M165" s="33">
        <v>1929.196625</v>
      </c>
      <c r="N165" s="33">
        <v>2516.6956530000002</v>
      </c>
      <c r="O165" s="33">
        <v>2819.6001889999993</v>
      </c>
      <c r="P165" s="101">
        <f t="shared" si="2"/>
        <v>20960.602975999995</v>
      </c>
      <c r="W165" s="64"/>
      <c r="X165" s="63"/>
    </row>
    <row r="166" spans="2:24" x14ac:dyDescent="0.2">
      <c r="B166" s="2" t="s">
        <v>704</v>
      </c>
      <c r="C166" s="2" t="s">
        <v>738</v>
      </c>
      <c r="D166" s="33">
        <v>26836.224000000009</v>
      </c>
      <c r="E166" s="33">
        <v>24287.832599999976</v>
      </c>
      <c r="F166" s="33">
        <v>24974.803751000003</v>
      </c>
      <c r="G166" s="33">
        <v>20109.267239999997</v>
      </c>
      <c r="H166" s="33">
        <v>15593.882947</v>
      </c>
      <c r="I166" s="33">
        <v>14470.289504000002</v>
      </c>
      <c r="J166" s="33">
        <v>16381.482340000011</v>
      </c>
      <c r="K166" s="33">
        <v>20703.198049000021</v>
      </c>
      <c r="L166" s="33">
        <v>22387.789307999981</v>
      </c>
      <c r="M166" s="33">
        <v>26301.127988000018</v>
      </c>
      <c r="N166" s="33">
        <v>31136.327057999984</v>
      </c>
      <c r="O166" s="33">
        <v>31578.687986000023</v>
      </c>
      <c r="P166" s="101">
        <f t="shared" si="2"/>
        <v>274760.91277100006</v>
      </c>
      <c r="W166" s="64"/>
      <c r="X166" s="63"/>
    </row>
    <row r="167" spans="2:24" x14ac:dyDescent="0.2">
      <c r="B167" s="2" t="s">
        <v>705</v>
      </c>
      <c r="C167" s="2" t="s">
        <v>738</v>
      </c>
      <c r="D167" s="33">
        <v>10549.418017450007</v>
      </c>
      <c r="E167" s="33">
        <v>8548.1199849499972</v>
      </c>
      <c r="F167" s="33">
        <v>5587.7523032499948</v>
      </c>
      <c r="G167" s="33">
        <v>3426.132411649995</v>
      </c>
      <c r="H167" s="33">
        <v>481.14111824999947</v>
      </c>
      <c r="I167" s="33">
        <v>0</v>
      </c>
      <c r="J167" s="33">
        <v>0</v>
      </c>
      <c r="K167" s="33">
        <v>95.08550740000004</v>
      </c>
      <c r="L167" s="33">
        <v>3692.9763396499984</v>
      </c>
      <c r="M167" s="33">
        <v>7648.0043776499897</v>
      </c>
      <c r="N167" s="33">
        <v>8435.8626371499977</v>
      </c>
      <c r="O167" s="33">
        <v>9533.1080636999977</v>
      </c>
      <c r="P167" s="101">
        <f t="shared" si="2"/>
        <v>57997.60076109998</v>
      </c>
      <c r="W167" s="64"/>
      <c r="X167" s="63"/>
    </row>
    <row r="168" spans="2:24" x14ac:dyDescent="0.2">
      <c r="B168" s="2" t="s">
        <v>684</v>
      </c>
      <c r="C168" s="2" t="s">
        <v>738</v>
      </c>
      <c r="D168" s="33">
        <v>4138.3927579999972</v>
      </c>
      <c r="E168" s="33">
        <v>5905.7742730000082</v>
      </c>
      <c r="F168" s="33">
        <v>6017.9060060000011</v>
      </c>
      <c r="G168" s="33">
        <v>6263.745498000002</v>
      </c>
      <c r="H168" s="33">
        <v>6274.7305129999995</v>
      </c>
      <c r="I168" s="33">
        <v>6142.4727870000024</v>
      </c>
      <c r="J168" s="33">
        <v>5355.5280009999942</v>
      </c>
      <c r="K168" s="33">
        <v>4683.050973000004</v>
      </c>
      <c r="L168" s="33">
        <v>5183.9225989999995</v>
      </c>
      <c r="M168" s="33">
        <v>6076.1677540000046</v>
      </c>
      <c r="N168" s="33">
        <v>3205.1894619999998</v>
      </c>
      <c r="O168" s="33">
        <v>5553.983838999995</v>
      </c>
      <c r="P168" s="101">
        <f t="shared" si="2"/>
        <v>64800.864462999998</v>
      </c>
      <c r="W168" s="64"/>
      <c r="X168" s="63"/>
    </row>
    <row r="169" spans="2:24" x14ac:dyDescent="0.2">
      <c r="B169" s="2" t="s">
        <v>741</v>
      </c>
      <c r="C169" s="2" t="s">
        <v>738</v>
      </c>
      <c r="D169" s="33">
        <v>0</v>
      </c>
      <c r="E169" s="33">
        <v>0</v>
      </c>
      <c r="F169" s="33">
        <v>0</v>
      </c>
      <c r="G169" s="33">
        <v>0</v>
      </c>
      <c r="H169" s="33">
        <v>0</v>
      </c>
      <c r="I169" s="33">
        <v>0</v>
      </c>
      <c r="J169" s="33">
        <v>0</v>
      </c>
      <c r="K169" s="33">
        <v>0</v>
      </c>
      <c r="L169" s="33">
        <v>0.40498899999999965</v>
      </c>
      <c r="M169" s="33">
        <v>0.35192000000000001</v>
      </c>
      <c r="N169" s="33">
        <v>0</v>
      </c>
      <c r="O169" s="33">
        <v>0.18455700000000019</v>
      </c>
      <c r="P169" s="101">
        <f t="shared" si="2"/>
        <v>0.9414659999999998</v>
      </c>
      <c r="W169" s="64"/>
      <c r="X169" s="63"/>
    </row>
    <row r="170" spans="2:24" x14ac:dyDescent="0.2">
      <c r="B170" s="2" t="s">
        <v>742</v>
      </c>
      <c r="C170" s="2" t="s">
        <v>738</v>
      </c>
      <c r="D170" s="33">
        <v>0</v>
      </c>
      <c r="E170" s="33">
        <v>0</v>
      </c>
      <c r="F170" s="33">
        <v>0</v>
      </c>
      <c r="G170" s="33">
        <v>0</v>
      </c>
      <c r="H170" s="33">
        <v>0</v>
      </c>
      <c r="I170" s="33">
        <v>0</v>
      </c>
      <c r="J170" s="33">
        <v>0</v>
      </c>
      <c r="K170" s="33">
        <v>0</v>
      </c>
      <c r="L170" s="33">
        <v>0</v>
      </c>
      <c r="M170" s="33">
        <v>0</v>
      </c>
      <c r="N170" s="33">
        <v>0</v>
      </c>
      <c r="O170" s="33">
        <v>0</v>
      </c>
      <c r="P170" s="101">
        <f t="shared" si="2"/>
        <v>0</v>
      </c>
      <c r="W170" s="64"/>
      <c r="X170" s="63"/>
    </row>
    <row r="171" spans="2:24" x14ac:dyDescent="0.2">
      <c r="B171" s="2" t="s">
        <v>743</v>
      </c>
      <c r="C171" s="2" t="s">
        <v>738</v>
      </c>
      <c r="D171" s="33">
        <v>374.96272000000022</v>
      </c>
      <c r="E171" s="33">
        <v>761.50049900000045</v>
      </c>
      <c r="F171" s="33">
        <v>694.30547100000047</v>
      </c>
      <c r="G171" s="33">
        <v>394.48440499999998</v>
      </c>
      <c r="H171" s="33">
        <v>238.91250500000015</v>
      </c>
      <c r="I171" s="33">
        <v>182.26221300000003</v>
      </c>
      <c r="J171" s="33">
        <v>243.20544200000003</v>
      </c>
      <c r="K171" s="33">
        <v>360.82035900000011</v>
      </c>
      <c r="L171" s="33">
        <v>465.31090699999999</v>
      </c>
      <c r="M171" s="33">
        <v>622.85182599999985</v>
      </c>
      <c r="N171" s="33">
        <v>811.46802899999989</v>
      </c>
      <c r="O171" s="33">
        <v>973.85543299999927</v>
      </c>
      <c r="P171" s="101">
        <f t="shared" si="2"/>
        <v>6123.9398090000013</v>
      </c>
      <c r="W171" s="64"/>
      <c r="X171" s="63"/>
    </row>
    <row r="172" spans="2:24" x14ac:dyDescent="0.2">
      <c r="B172" s="2" t="s">
        <v>744</v>
      </c>
      <c r="C172" s="2" t="s">
        <v>738</v>
      </c>
      <c r="D172" s="33">
        <v>0</v>
      </c>
      <c r="E172" s="33">
        <v>0</v>
      </c>
      <c r="F172" s="33">
        <v>221.68632800000012</v>
      </c>
      <c r="G172" s="33">
        <v>404.91530400000022</v>
      </c>
      <c r="H172" s="33">
        <v>360.14789500000023</v>
      </c>
      <c r="I172" s="33">
        <v>318.66121299999992</v>
      </c>
      <c r="J172" s="33">
        <v>339.66833099999991</v>
      </c>
      <c r="K172" s="33">
        <v>406.30095899999986</v>
      </c>
      <c r="L172" s="33">
        <v>516.75192200000015</v>
      </c>
      <c r="M172" s="33">
        <v>641.43554000000017</v>
      </c>
      <c r="N172" s="33">
        <v>788.46877600000005</v>
      </c>
      <c r="O172" s="33">
        <v>749.726947</v>
      </c>
      <c r="P172" s="101">
        <f t="shared" si="2"/>
        <v>4747.7632150000009</v>
      </c>
      <c r="W172" s="64"/>
      <c r="X172" s="63"/>
    </row>
    <row r="173" spans="2:24" x14ac:dyDescent="0.2">
      <c r="B173" s="2" t="s">
        <v>745</v>
      </c>
      <c r="C173" s="2" t="s">
        <v>738</v>
      </c>
      <c r="D173" s="33">
        <v>0</v>
      </c>
      <c r="E173" s="33">
        <v>0</v>
      </c>
      <c r="F173" s="33">
        <v>350.0694949999999</v>
      </c>
      <c r="G173" s="33">
        <v>389.68077400000021</v>
      </c>
      <c r="H173" s="33">
        <v>242.02422799999997</v>
      </c>
      <c r="I173" s="33">
        <v>165.43624800000009</v>
      </c>
      <c r="J173" s="33">
        <v>241.53268100000003</v>
      </c>
      <c r="K173" s="33">
        <v>338.14150599999999</v>
      </c>
      <c r="L173" s="33">
        <v>370.91259499999978</v>
      </c>
      <c r="M173" s="33">
        <v>487.46272899999974</v>
      </c>
      <c r="N173" s="33">
        <v>680.2255519999992</v>
      </c>
      <c r="O173" s="33">
        <v>783.0550929999996</v>
      </c>
      <c r="P173" s="101">
        <f t="shared" si="2"/>
        <v>4048.5409009999989</v>
      </c>
      <c r="W173" s="64"/>
      <c r="X173" s="63"/>
    </row>
    <row r="174" spans="2:24" x14ac:dyDescent="0.2">
      <c r="B174" s="2" t="s">
        <v>746</v>
      </c>
      <c r="C174" s="2" t="s">
        <v>738</v>
      </c>
      <c r="D174" s="33">
        <v>0</v>
      </c>
      <c r="E174" s="33">
        <v>34.036323999999993</v>
      </c>
      <c r="F174" s="33">
        <v>496.88542699999982</v>
      </c>
      <c r="G174" s="33">
        <v>328.1338700000004</v>
      </c>
      <c r="H174" s="33">
        <v>292.73986199999973</v>
      </c>
      <c r="I174" s="33">
        <v>197.3186970000001</v>
      </c>
      <c r="J174" s="33">
        <v>266.23694899999998</v>
      </c>
      <c r="K174" s="33">
        <v>386.369057</v>
      </c>
      <c r="L174" s="33">
        <v>457.96848800000038</v>
      </c>
      <c r="M174" s="33">
        <v>567.64653099999998</v>
      </c>
      <c r="N174" s="33">
        <v>770.4014949999995</v>
      </c>
      <c r="O174" s="33">
        <v>832.36432299999967</v>
      </c>
      <c r="P174" s="101">
        <f t="shared" si="2"/>
        <v>4630.1010229999993</v>
      </c>
      <c r="W174" s="64"/>
      <c r="X174" s="63"/>
    </row>
    <row r="175" spans="2:24" x14ac:dyDescent="0.2">
      <c r="B175" s="2" t="s">
        <v>747</v>
      </c>
      <c r="C175" s="2" t="s">
        <v>738</v>
      </c>
      <c r="D175" s="33">
        <v>0</v>
      </c>
      <c r="E175" s="33">
        <v>0</v>
      </c>
      <c r="F175" s="33">
        <v>470.23845800000038</v>
      </c>
      <c r="G175" s="33">
        <v>380.99604099999988</v>
      </c>
      <c r="H175" s="33">
        <v>226.11249900000007</v>
      </c>
      <c r="I175" s="33">
        <v>170.61204199999989</v>
      </c>
      <c r="J175" s="33">
        <v>236.27000700000008</v>
      </c>
      <c r="K175" s="33">
        <v>352.85915199999994</v>
      </c>
      <c r="L175" s="33">
        <v>440.68540099999984</v>
      </c>
      <c r="M175" s="33">
        <v>636.6764350000002</v>
      </c>
      <c r="N175" s="33">
        <v>744.57962399999974</v>
      </c>
      <c r="O175" s="33">
        <v>951.63594700000033</v>
      </c>
      <c r="P175" s="101">
        <f t="shared" si="2"/>
        <v>4610.6656060000014</v>
      </c>
      <c r="W175" s="64"/>
      <c r="X175" s="63"/>
    </row>
    <row r="176" spans="2:24" x14ac:dyDescent="0.2">
      <c r="B176" s="2" t="s">
        <v>748</v>
      </c>
      <c r="C176" s="2" t="s">
        <v>738</v>
      </c>
      <c r="D176" s="33">
        <v>0</v>
      </c>
      <c r="E176" s="33">
        <v>0</v>
      </c>
      <c r="F176" s="33">
        <v>92.497879999999981</v>
      </c>
      <c r="G176" s="33">
        <v>441.3040060000003</v>
      </c>
      <c r="H176" s="33">
        <v>309.37415400000003</v>
      </c>
      <c r="I176" s="33">
        <v>206.76483599999995</v>
      </c>
      <c r="J176" s="33">
        <v>278.75264500000003</v>
      </c>
      <c r="K176" s="33">
        <v>350.07203000000032</v>
      </c>
      <c r="L176" s="33">
        <v>488.49421799999982</v>
      </c>
      <c r="M176" s="33">
        <v>619.0646789999995</v>
      </c>
      <c r="N176" s="33">
        <v>756.45416399999965</v>
      </c>
      <c r="O176" s="33">
        <v>847.88538699999913</v>
      </c>
      <c r="P176" s="101">
        <f t="shared" si="2"/>
        <v>4390.6639989999985</v>
      </c>
      <c r="W176" s="64"/>
      <c r="X176" s="63"/>
    </row>
    <row r="177" spans="2:24" x14ac:dyDescent="0.2">
      <c r="B177" s="2" t="s">
        <v>749</v>
      </c>
      <c r="C177" s="2" t="s">
        <v>738</v>
      </c>
      <c r="D177" s="33">
        <v>0</v>
      </c>
      <c r="E177" s="33">
        <v>0</v>
      </c>
      <c r="F177" s="33">
        <v>287.76597599999997</v>
      </c>
      <c r="G177" s="33">
        <v>444.49694599999992</v>
      </c>
      <c r="H177" s="33">
        <v>812.95988599999919</v>
      </c>
      <c r="I177" s="33">
        <v>890.68571299999951</v>
      </c>
      <c r="J177" s="33">
        <v>0</v>
      </c>
      <c r="K177" s="33">
        <v>505.37243000000046</v>
      </c>
      <c r="L177" s="33">
        <v>1070.0168389999997</v>
      </c>
      <c r="M177" s="33">
        <v>1297.2918430000004</v>
      </c>
      <c r="N177" s="33">
        <v>1074.6015460000008</v>
      </c>
      <c r="O177" s="33">
        <v>418.05746599999969</v>
      </c>
      <c r="P177" s="101">
        <f t="shared" si="2"/>
        <v>6801.2486449999997</v>
      </c>
      <c r="W177" s="64"/>
      <c r="X177" s="63"/>
    </row>
    <row r="178" spans="2:24" x14ac:dyDescent="0.2">
      <c r="B178" s="2" t="s">
        <v>750</v>
      </c>
      <c r="C178" s="2" t="s">
        <v>738</v>
      </c>
      <c r="D178" s="33">
        <v>0</v>
      </c>
      <c r="E178" s="33">
        <v>0</v>
      </c>
      <c r="F178" s="33">
        <v>0</v>
      </c>
      <c r="G178" s="33">
        <v>4.3856219999999988</v>
      </c>
      <c r="H178" s="33">
        <v>122.55861699999998</v>
      </c>
      <c r="I178" s="33">
        <v>1347.2484359999987</v>
      </c>
      <c r="J178" s="33">
        <v>3691.1644190000029</v>
      </c>
      <c r="K178" s="33">
        <v>3020.4121970000015</v>
      </c>
      <c r="L178" s="33">
        <v>5677.471394000002</v>
      </c>
      <c r="M178" s="33">
        <v>7233.011409999991</v>
      </c>
      <c r="N178" s="33">
        <v>7647.0196500000011</v>
      </c>
      <c r="O178" s="33">
        <v>3833.7983070000041</v>
      </c>
      <c r="P178" s="101">
        <f t="shared" si="2"/>
        <v>32577.070052000003</v>
      </c>
      <c r="W178" s="64"/>
      <c r="X178" s="63"/>
    </row>
    <row r="179" spans="2:24" x14ac:dyDescent="0.2">
      <c r="B179" s="2" t="s">
        <v>751</v>
      </c>
      <c r="C179" s="2" t="s">
        <v>738</v>
      </c>
      <c r="D179" s="33">
        <v>0</v>
      </c>
      <c r="E179" s="33">
        <v>0</v>
      </c>
      <c r="F179" s="33">
        <v>0</v>
      </c>
      <c r="G179" s="33">
        <v>42.136183000000024</v>
      </c>
      <c r="H179" s="33">
        <v>94.227557000000047</v>
      </c>
      <c r="I179" s="33">
        <v>144.67067600000013</v>
      </c>
      <c r="J179" s="33">
        <v>146.82616799999994</v>
      </c>
      <c r="K179" s="33">
        <v>101.03730100000006</v>
      </c>
      <c r="L179" s="33">
        <v>143.75212299999995</v>
      </c>
      <c r="M179" s="33">
        <v>189.51070199999995</v>
      </c>
      <c r="N179" s="33">
        <v>571.78927800000042</v>
      </c>
      <c r="O179" s="33">
        <v>1451.2770620000017</v>
      </c>
      <c r="P179" s="101">
        <f t="shared" si="2"/>
        <v>2885.2270500000022</v>
      </c>
      <c r="W179" s="64"/>
      <c r="X179" s="63"/>
    </row>
    <row r="180" spans="2:24" x14ac:dyDescent="0.2">
      <c r="B180" s="2" t="s">
        <v>752</v>
      </c>
      <c r="C180" s="2" t="s">
        <v>738</v>
      </c>
      <c r="D180" s="33">
        <v>0</v>
      </c>
      <c r="E180" s="33">
        <v>0</v>
      </c>
      <c r="F180" s="33">
        <v>0</v>
      </c>
      <c r="G180" s="33">
        <v>336.28039300000012</v>
      </c>
      <c r="H180" s="33">
        <v>255.11775200000014</v>
      </c>
      <c r="I180" s="33">
        <v>180.04620800000006</v>
      </c>
      <c r="J180" s="33">
        <v>240.04305100000008</v>
      </c>
      <c r="K180" s="33">
        <v>382.24064000000004</v>
      </c>
      <c r="L180" s="33">
        <v>458.01652500000017</v>
      </c>
      <c r="M180" s="33">
        <v>670.52750699999967</v>
      </c>
      <c r="N180" s="33">
        <v>879.80346600000018</v>
      </c>
      <c r="O180" s="33">
        <v>1027.2370089999993</v>
      </c>
      <c r="P180" s="101">
        <f t="shared" si="2"/>
        <v>4429.312551</v>
      </c>
      <c r="W180" s="64"/>
      <c r="X180" s="63"/>
    </row>
    <row r="181" spans="2:24" x14ac:dyDescent="0.2">
      <c r="B181" s="2" t="s">
        <v>753</v>
      </c>
      <c r="C181" s="2" t="s">
        <v>738</v>
      </c>
      <c r="D181" s="33">
        <v>0</v>
      </c>
      <c r="E181" s="33">
        <v>0</v>
      </c>
      <c r="F181" s="33">
        <v>0</v>
      </c>
      <c r="G181" s="33">
        <v>4.0891319999999993</v>
      </c>
      <c r="H181" s="33">
        <v>36.778575000000004</v>
      </c>
      <c r="I181" s="33">
        <v>236.02222099999994</v>
      </c>
      <c r="J181" s="33">
        <v>295.83265699999998</v>
      </c>
      <c r="K181" s="33">
        <v>434.16365400000007</v>
      </c>
      <c r="L181" s="33">
        <v>462.71855899999974</v>
      </c>
      <c r="M181" s="33">
        <v>619.51895399999967</v>
      </c>
      <c r="N181" s="33">
        <v>797.82378600000027</v>
      </c>
      <c r="O181" s="33">
        <v>927.01912700000059</v>
      </c>
      <c r="P181" s="101">
        <f t="shared" si="2"/>
        <v>3813.9666650000004</v>
      </c>
      <c r="W181" s="64"/>
      <c r="X181" s="63"/>
    </row>
    <row r="182" spans="2:24" x14ac:dyDescent="0.2">
      <c r="B182" s="2" t="s">
        <v>754</v>
      </c>
      <c r="C182" s="2" t="s">
        <v>738</v>
      </c>
      <c r="D182" s="33">
        <v>0</v>
      </c>
      <c r="E182" s="33">
        <v>0</v>
      </c>
      <c r="F182" s="33">
        <v>0</v>
      </c>
      <c r="G182" s="33">
        <v>274.06300900000014</v>
      </c>
      <c r="H182" s="33">
        <v>909.87275500000032</v>
      </c>
      <c r="I182" s="33">
        <v>809.62600399999928</v>
      </c>
      <c r="J182" s="33">
        <v>939.98136800000054</v>
      </c>
      <c r="K182" s="33">
        <v>1328.0013469999994</v>
      </c>
      <c r="L182" s="33">
        <v>1331.2432900000003</v>
      </c>
      <c r="M182" s="33">
        <v>1863.7679600000008</v>
      </c>
      <c r="N182" s="33">
        <v>2435.9253659999995</v>
      </c>
      <c r="O182" s="33">
        <v>2779.3642059999993</v>
      </c>
      <c r="P182" s="101">
        <f t="shared" si="2"/>
        <v>12671.845304999999</v>
      </c>
      <c r="W182" s="64"/>
      <c r="X182" s="63"/>
    </row>
    <row r="183" spans="2:24" x14ac:dyDescent="0.2">
      <c r="B183" s="2" t="s">
        <v>755</v>
      </c>
      <c r="C183" s="2" t="s">
        <v>738</v>
      </c>
      <c r="D183" s="33">
        <v>0</v>
      </c>
      <c r="E183" s="33">
        <v>0</v>
      </c>
      <c r="F183" s="33">
        <v>0</v>
      </c>
      <c r="G183" s="33">
        <v>0</v>
      </c>
      <c r="H183" s="33">
        <v>118.83304900000009</v>
      </c>
      <c r="I183" s="33">
        <v>307.18679700000001</v>
      </c>
      <c r="J183" s="33">
        <v>327.6583989999998</v>
      </c>
      <c r="K183" s="33">
        <v>641.4389639999996</v>
      </c>
      <c r="L183" s="33">
        <v>923.67436299999963</v>
      </c>
      <c r="M183" s="33">
        <v>1513.3518550000003</v>
      </c>
      <c r="N183" s="33">
        <v>1903.8286820000014</v>
      </c>
      <c r="O183" s="33">
        <v>2047.9197789999996</v>
      </c>
      <c r="P183" s="101">
        <f t="shared" si="2"/>
        <v>7783.891888000001</v>
      </c>
      <c r="W183" s="64"/>
      <c r="X183" s="63"/>
    </row>
    <row r="184" spans="2:24" x14ac:dyDescent="0.2">
      <c r="B184" s="2" t="s">
        <v>129</v>
      </c>
      <c r="C184" s="2" t="s">
        <v>738</v>
      </c>
      <c r="D184" s="33">
        <v>82.917383000000001</v>
      </c>
      <c r="E184" s="33">
        <v>99.499206999999998</v>
      </c>
      <c r="F184" s="33">
        <v>114.4779820000001</v>
      </c>
      <c r="G184" s="33">
        <v>84.880159999999989</v>
      </c>
      <c r="H184" s="33">
        <v>39.818940999999988</v>
      </c>
      <c r="I184" s="33">
        <v>35.277894000000025</v>
      </c>
      <c r="J184" s="33">
        <v>0</v>
      </c>
      <c r="K184" s="33">
        <v>0</v>
      </c>
      <c r="L184" s="33">
        <v>0</v>
      </c>
      <c r="M184" s="33">
        <v>0</v>
      </c>
      <c r="N184" s="33">
        <v>0</v>
      </c>
      <c r="O184" s="33">
        <v>0</v>
      </c>
      <c r="P184" s="101">
        <f t="shared" si="2"/>
        <v>456.87156700000008</v>
      </c>
      <c r="W184" s="64"/>
      <c r="X184" s="63"/>
    </row>
    <row r="185" spans="2:24" x14ac:dyDescent="0.2">
      <c r="B185" s="2" t="s">
        <v>147</v>
      </c>
      <c r="C185" s="2" t="s">
        <v>738</v>
      </c>
      <c r="D185" s="33">
        <v>64.735314999999986</v>
      </c>
      <c r="E185" s="33">
        <v>36.206061999999996</v>
      </c>
      <c r="F185" s="33">
        <v>76.483919999999983</v>
      </c>
      <c r="G185" s="33">
        <v>176.90380600000003</v>
      </c>
      <c r="H185" s="33">
        <v>241.00865600000006</v>
      </c>
      <c r="I185" s="33">
        <v>160.89639700000004</v>
      </c>
      <c r="J185" s="33">
        <v>182.32292099999998</v>
      </c>
      <c r="K185" s="33">
        <v>195.15058599999989</v>
      </c>
      <c r="L185" s="33">
        <v>226.70989699999996</v>
      </c>
      <c r="M185" s="33">
        <v>51.962608999999986</v>
      </c>
      <c r="N185" s="33">
        <v>42.150900999999998</v>
      </c>
      <c r="O185" s="33">
        <v>21.531700000000001</v>
      </c>
      <c r="P185" s="101">
        <f t="shared" si="2"/>
        <v>1476.06277</v>
      </c>
      <c r="W185" s="64"/>
      <c r="X185" s="63"/>
    </row>
    <row r="186" spans="2:24" x14ac:dyDescent="0.2">
      <c r="B186" s="2" t="s">
        <v>154</v>
      </c>
      <c r="C186" s="2" t="s">
        <v>738</v>
      </c>
      <c r="D186" s="33">
        <v>1002.3743320000008</v>
      </c>
      <c r="E186" s="33">
        <v>669.49885799999993</v>
      </c>
      <c r="F186" s="33">
        <v>2077.9292489999998</v>
      </c>
      <c r="G186" s="33">
        <v>2635.0962739999995</v>
      </c>
      <c r="H186" s="33">
        <v>2683.3565730000005</v>
      </c>
      <c r="I186" s="33">
        <v>2870.112956999998</v>
      </c>
      <c r="J186" s="33">
        <v>2302.1207309999982</v>
      </c>
      <c r="K186" s="33">
        <v>3082.8899749999987</v>
      </c>
      <c r="L186" s="33">
        <v>3119.7496410000044</v>
      </c>
      <c r="M186" s="33">
        <v>2630.6226380000053</v>
      </c>
      <c r="N186" s="33">
        <v>1954.5390260000011</v>
      </c>
      <c r="O186" s="33">
        <v>503.52486500000009</v>
      </c>
      <c r="P186" s="101">
        <f t="shared" si="2"/>
        <v>25531.815119000006</v>
      </c>
      <c r="W186" s="64"/>
      <c r="X186" s="63"/>
    </row>
    <row r="187" spans="2:24" x14ac:dyDescent="0.2">
      <c r="B187" s="2" t="s">
        <v>155</v>
      </c>
      <c r="C187" s="2" t="s">
        <v>738</v>
      </c>
      <c r="D187" s="33">
        <v>50.346658999999946</v>
      </c>
      <c r="E187" s="33">
        <v>2.2414499999999999</v>
      </c>
      <c r="F187" s="33">
        <v>64.457185000000024</v>
      </c>
      <c r="G187" s="33">
        <v>115.28505499999993</v>
      </c>
      <c r="H187" s="33">
        <v>125.36225699999986</v>
      </c>
      <c r="I187" s="33">
        <v>119.05645899999995</v>
      </c>
      <c r="J187" s="33">
        <v>107.97382499999988</v>
      </c>
      <c r="K187" s="33">
        <v>114.71752999999991</v>
      </c>
      <c r="L187" s="33">
        <v>90.69122400000002</v>
      </c>
      <c r="M187" s="33">
        <v>107.64552100000002</v>
      </c>
      <c r="N187" s="33">
        <v>95.099367999999927</v>
      </c>
      <c r="O187" s="33">
        <v>63.156198000000053</v>
      </c>
      <c r="P187" s="101">
        <f t="shared" si="2"/>
        <v>1056.0327309999996</v>
      </c>
      <c r="W187" s="64"/>
      <c r="X187" s="63"/>
    </row>
    <row r="188" spans="2:24" x14ac:dyDescent="0.2">
      <c r="B188" s="2" t="s">
        <v>163</v>
      </c>
      <c r="C188" s="2" t="s">
        <v>738</v>
      </c>
      <c r="D188" s="33">
        <v>4924.0658189999986</v>
      </c>
      <c r="E188" s="33">
        <v>2668.5143890000027</v>
      </c>
      <c r="F188" s="33">
        <v>3919.0632239999973</v>
      </c>
      <c r="G188" s="33">
        <v>5355.364835000003</v>
      </c>
      <c r="H188" s="33">
        <v>6077.7212290000061</v>
      </c>
      <c r="I188" s="33">
        <v>5903.1416199999994</v>
      </c>
      <c r="J188" s="33">
        <v>6305.7194009999921</v>
      </c>
      <c r="K188" s="33">
        <v>6553.6194919999989</v>
      </c>
      <c r="L188" s="33">
        <v>5854.6104209999985</v>
      </c>
      <c r="M188" s="33">
        <v>6414.800900999996</v>
      </c>
      <c r="N188" s="33">
        <v>6089.4125629999999</v>
      </c>
      <c r="O188" s="33">
        <v>4388.8669399999981</v>
      </c>
      <c r="P188" s="101">
        <f t="shared" si="2"/>
        <v>64454.900833999985</v>
      </c>
      <c r="W188" s="64"/>
      <c r="X188" s="63"/>
    </row>
    <row r="189" spans="2:24" x14ac:dyDescent="0.2">
      <c r="B189" s="2" t="s">
        <v>153</v>
      </c>
      <c r="C189" s="2" t="s">
        <v>738</v>
      </c>
      <c r="D189" s="33">
        <v>19169.579003999999</v>
      </c>
      <c r="E189" s="33">
        <v>15635.95642099999</v>
      </c>
      <c r="F189" s="33">
        <v>17533.486970999991</v>
      </c>
      <c r="G189" s="33">
        <v>13874.721789999991</v>
      </c>
      <c r="H189" s="33">
        <v>12058.092248000001</v>
      </c>
      <c r="I189" s="33">
        <v>10456.60625000001</v>
      </c>
      <c r="J189" s="33">
        <v>10382.659528000006</v>
      </c>
      <c r="K189" s="33">
        <v>10330.893660000007</v>
      </c>
      <c r="L189" s="33">
        <v>15982.303734000006</v>
      </c>
      <c r="M189" s="33">
        <v>18774.169149000012</v>
      </c>
      <c r="N189" s="33">
        <v>20336.691764999985</v>
      </c>
      <c r="O189" s="33">
        <v>20971.998749999992</v>
      </c>
      <c r="P189" s="101">
        <f t="shared" si="2"/>
        <v>185507.15927</v>
      </c>
      <c r="W189" s="64"/>
      <c r="X189" s="63"/>
    </row>
    <row r="190" spans="2:24" x14ac:dyDescent="0.2">
      <c r="B190" s="2" t="s">
        <v>171</v>
      </c>
      <c r="C190" s="2" t="s">
        <v>738</v>
      </c>
      <c r="D190" s="33">
        <v>3557.8107829999985</v>
      </c>
      <c r="E190" s="33">
        <v>2075.5998259999997</v>
      </c>
      <c r="F190" s="33">
        <v>3051.7217070000002</v>
      </c>
      <c r="G190" s="33">
        <v>3917.1753910000007</v>
      </c>
      <c r="H190" s="33">
        <v>5091.5271660000071</v>
      </c>
      <c r="I190" s="33">
        <v>9295.8307870000008</v>
      </c>
      <c r="J190" s="33">
        <v>13253.638442999994</v>
      </c>
      <c r="K190" s="33">
        <v>13096.838461999998</v>
      </c>
      <c r="L190" s="33">
        <v>11552.614331999996</v>
      </c>
      <c r="M190" s="33">
        <v>13312.589706000006</v>
      </c>
      <c r="N190" s="33">
        <v>10277.508589000001</v>
      </c>
      <c r="O190" s="33">
        <v>6176.9950630000048</v>
      </c>
      <c r="P190" s="101">
        <f t="shared" si="2"/>
        <v>94659.850255000027</v>
      </c>
      <c r="W190" s="64"/>
      <c r="X190" s="63"/>
    </row>
    <row r="191" spans="2:24" x14ac:dyDescent="0.2">
      <c r="B191" s="2" t="s">
        <v>562</v>
      </c>
      <c r="C191" s="2" t="s">
        <v>738</v>
      </c>
      <c r="D191" s="33">
        <v>45.180984000000016</v>
      </c>
      <c r="E191" s="33">
        <v>33.996119999999983</v>
      </c>
      <c r="F191" s="33">
        <v>46.64875799999998</v>
      </c>
      <c r="G191" s="33">
        <v>0</v>
      </c>
      <c r="H191" s="33">
        <v>0</v>
      </c>
      <c r="I191" s="33">
        <v>0</v>
      </c>
      <c r="J191" s="33">
        <v>9.128707999999996</v>
      </c>
      <c r="K191" s="33">
        <v>0</v>
      </c>
      <c r="L191" s="33">
        <v>0</v>
      </c>
      <c r="M191" s="33">
        <v>0</v>
      </c>
      <c r="N191" s="33">
        <v>1281.3590559999993</v>
      </c>
      <c r="O191" s="33">
        <v>0</v>
      </c>
      <c r="P191" s="101">
        <f t="shared" si="2"/>
        <v>1416.3136259999992</v>
      </c>
      <c r="W191" s="64"/>
      <c r="X191" s="63"/>
    </row>
    <row r="192" spans="2:24" x14ac:dyDescent="0.2">
      <c r="B192" s="2" t="s">
        <v>564</v>
      </c>
      <c r="C192" s="2" t="s">
        <v>738</v>
      </c>
      <c r="D192" s="33">
        <v>628.66373299999941</v>
      </c>
      <c r="E192" s="33">
        <v>536.15123700000015</v>
      </c>
      <c r="F192" s="33">
        <v>553.5645840000002</v>
      </c>
      <c r="G192" s="33">
        <v>524.01039200000014</v>
      </c>
      <c r="H192" s="33">
        <v>446.81915399999997</v>
      </c>
      <c r="I192" s="33">
        <v>386.58647899999983</v>
      </c>
      <c r="J192" s="33">
        <v>442.54386299999948</v>
      </c>
      <c r="K192" s="33">
        <v>557.46124399999951</v>
      </c>
      <c r="L192" s="33">
        <v>567.90986500000054</v>
      </c>
      <c r="M192" s="33">
        <v>579.77599800000019</v>
      </c>
      <c r="N192" s="33">
        <v>656.01905499999975</v>
      </c>
      <c r="O192" s="33">
        <v>630.33645899999919</v>
      </c>
      <c r="P192" s="101">
        <f t="shared" si="2"/>
        <v>6509.8420629999982</v>
      </c>
      <c r="W192" s="64"/>
      <c r="X192" s="63"/>
    </row>
    <row r="193" spans="2:24" x14ac:dyDescent="0.2">
      <c r="B193" s="2" t="s">
        <v>567</v>
      </c>
      <c r="C193" s="2" t="s">
        <v>738</v>
      </c>
      <c r="D193" s="33">
        <v>643.03302999999937</v>
      </c>
      <c r="E193" s="33">
        <v>551.18933600000014</v>
      </c>
      <c r="F193" s="33">
        <v>558.64465899999971</v>
      </c>
      <c r="G193" s="33">
        <v>492.8688940000003</v>
      </c>
      <c r="H193" s="33">
        <v>459.54297499999996</v>
      </c>
      <c r="I193" s="33">
        <v>410.02438200000012</v>
      </c>
      <c r="J193" s="33">
        <v>450.07315400000005</v>
      </c>
      <c r="K193" s="33">
        <v>562.01800700000013</v>
      </c>
      <c r="L193" s="33">
        <v>572.4379230000003</v>
      </c>
      <c r="M193" s="33">
        <v>585.57150900000022</v>
      </c>
      <c r="N193" s="33">
        <v>653.78043699999944</v>
      </c>
      <c r="O193" s="33">
        <v>631.15750799999978</v>
      </c>
      <c r="P193" s="101">
        <f t="shared" si="2"/>
        <v>6570.3418139999994</v>
      </c>
      <c r="W193" s="64"/>
      <c r="X193" s="63"/>
    </row>
    <row r="194" spans="2:24" x14ac:dyDescent="0.2">
      <c r="B194" s="2" t="s">
        <v>398</v>
      </c>
      <c r="C194" s="2" t="s">
        <v>738</v>
      </c>
      <c r="D194" s="33">
        <v>17786.868001999996</v>
      </c>
      <c r="E194" s="33">
        <v>16921.603595999994</v>
      </c>
      <c r="F194" s="33">
        <v>16411.827954999997</v>
      </c>
      <c r="G194" s="33">
        <v>14827.591456000024</v>
      </c>
      <c r="H194" s="33">
        <v>24633.269204000018</v>
      </c>
      <c r="I194" s="33">
        <v>40017.986030000015</v>
      </c>
      <c r="J194" s="33">
        <v>42878.052261999976</v>
      </c>
      <c r="K194" s="33">
        <v>20028.814550000006</v>
      </c>
      <c r="L194" s="33">
        <v>17383.940765000003</v>
      </c>
      <c r="M194" s="33">
        <v>15162.019280999993</v>
      </c>
      <c r="N194" s="33">
        <v>13514.00838999999</v>
      </c>
      <c r="O194" s="33">
        <v>21370.454563999985</v>
      </c>
      <c r="P194" s="101">
        <f t="shared" si="2"/>
        <v>260936.436055</v>
      </c>
      <c r="W194" s="64"/>
      <c r="X194" s="63"/>
    </row>
    <row r="195" spans="2:24" x14ac:dyDescent="0.2">
      <c r="B195" s="2" t="s">
        <v>366</v>
      </c>
      <c r="C195" s="2" t="s">
        <v>738</v>
      </c>
      <c r="D195" s="33">
        <v>115.27186900000001</v>
      </c>
      <c r="E195" s="33">
        <v>0.81075900000000045</v>
      </c>
      <c r="F195" s="33">
        <v>96.492190000000008</v>
      </c>
      <c r="G195" s="33">
        <v>170.55137299999996</v>
      </c>
      <c r="H195" s="33">
        <v>224.38892599999997</v>
      </c>
      <c r="I195" s="33">
        <v>274.56714599999998</v>
      </c>
      <c r="J195" s="33">
        <v>298.99075999999985</v>
      </c>
      <c r="K195" s="33">
        <v>337.5699810000001</v>
      </c>
      <c r="L195" s="33">
        <v>310.63684500000011</v>
      </c>
      <c r="M195" s="33">
        <v>333.12416599999972</v>
      </c>
      <c r="N195" s="33">
        <v>230.97788000000008</v>
      </c>
      <c r="O195" s="33">
        <v>96.928751000000048</v>
      </c>
      <c r="P195" s="101">
        <f t="shared" si="2"/>
        <v>2490.3106459999995</v>
      </c>
      <c r="W195" s="64"/>
      <c r="X195" s="63"/>
    </row>
    <row r="196" spans="2:24" x14ac:dyDescent="0.2">
      <c r="B196" s="2" t="s">
        <v>630</v>
      </c>
      <c r="C196" s="2" t="s">
        <v>738</v>
      </c>
      <c r="D196" s="33">
        <v>3072.4927739999989</v>
      </c>
      <c r="E196" s="33">
        <v>4220.866339000002</v>
      </c>
      <c r="F196" s="33">
        <v>7304.6095290000039</v>
      </c>
      <c r="G196" s="33">
        <v>8187.9657750000006</v>
      </c>
      <c r="H196" s="33">
        <v>7330.467222000002</v>
      </c>
      <c r="I196" s="33">
        <v>7285.2985469999976</v>
      </c>
      <c r="J196" s="33">
        <v>7804.2656160000051</v>
      </c>
      <c r="K196" s="33">
        <v>9541.3968609999974</v>
      </c>
      <c r="L196" s="33">
        <v>9398.774222</v>
      </c>
      <c r="M196" s="33">
        <v>8542.7543770000011</v>
      </c>
      <c r="N196" s="33">
        <v>8658.1316440000064</v>
      </c>
      <c r="O196" s="33">
        <v>7678.7614269999967</v>
      </c>
      <c r="P196" s="101">
        <f t="shared" si="2"/>
        <v>89025.784333000003</v>
      </c>
      <c r="W196" s="64"/>
      <c r="X196" s="63"/>
    </row>
    <row r="197" spans="2:24" x14ac:dyDescent="0.2">
      <c r="B197" s="2" t="s">
        <v>631</v>
      </c>
      <c r="C197" s="2" t="s">
        <v>738</v>
      </c>
      <c r="D197" s="33">
        <v>31.405739000000004</v>
      </c>
      <c r="E197" s="33">
        <v>31.963582000000013</v>
      </c>
      <c r="F197" s="33">
        <v>37.510763999999966</v>
      </c>
      <c r="G197" s="33">
        <v>28.134130000000013</v>
      </c>
      <c r="H197" s="33">
        <v>18.240428999999992</v>
      </c>
      <c r="I197" s="33">
        <v>16.215367000000008</v>
      </c>
      <c r="J197" s="33">
        <v>18.946911000000007</v>
      </c>
      <c r="K197" s="33">
        <v>25.592140000000011</v>
      </c>
      <c r="L197" s="33">
        <v>29.386954999999997</v>
      </c>
      <c r="M197" s="33">
        <v>39.016681000000005</v>
      </c>
      <c r="N197" s="33">
        <v>41.831386999999978</v>
      </c>
      <c r="O197" s="33">
        <v>34.996088999999984</v>
      </c>
      <c r="P197" s="101">
        <f t="shared" si="2"/>
        <v>353.24017399999991</v>
      </c>
      <c r="W197" s="64"/>
      <c r="X197" s="63"/>
    </row>
    <row r="198" spans="2:24" x14ac:dyDescent="0.2">
      <c r="B198" s="2" t="s">
        <v>632</v>
      </c>
      <c r="C198" s="2" t="s">
        <v>738</v>
      </c>
      <c r="D198" s="33">
        <v>1154.5065230000014</v>
      </c>
      <c r="E198" s="33">
        <v>975.65130300000067</v>
      </c>
      <c r="F198" s="33">
        <v>1001.8147180000009</v>
      </c>
      <c r="G198" s="33">
        <v>716.87903399999959</v>
      </c>
      <c r="H198" s="33">
        <v>532.31932100000006</v>
      </c>
      <c r="I198" s="33">
        <v>446.60535399999992</v>
      </c>
      <c r="J198" s="33">
        <v>463.11937199999988</v>
      </c>
      <c r="K198" s="33">
        <v>648.08388300000036</v>
      </c>
      <c r="L198" s="33">
        <v>728.41369399999905</v>
      </c>
      <c r="M198" s="33">
        <v>907.78641099999982</v>
      </c>
      <c r="N198" s="33">
        <v>1143.1945810000002</v>
      </c>
      <c r="O198" s="33">
        <v>1074.6586209999998</v>
      </c>
      <c r="P198" s="101">
        <f t="shared" si="2"/>
        <v>9793.0328150000023</v>
      </c>
      <c r="W198" s="64"/>
      <c r="X198" s="63"/>
    </row>
    <row r="199" spans="2:24" x14ac:dyDescent="0.2">
      <c r="B199" s="2" t="s">
        <v>633</v>
      </c>
      <c r="C199" s="2" t="s">
        <v>738</v>
      </c>
      <c r="D199" s="33">
        <v>524.72524799999974</v>
      </c>
      <c r="E199" s="33">
        <v>179.72053100000014</v>
      </c>
      <c r="F199" s="33">
        <v>579.67930300000057</v>
      </c>
      <c r="G199" s="33">
        <v>668.97627</v>
      </c>
      <c r="H199" s="33">
        <v>809.35304300000075</v>
      </c>
      <c r="I199" s="33">
        <v>783.21910199999991</v>
      </c>
      <c r="J199" s="33">
        <v>595.34911199999897</v>
      </c>
      <c r="K199" s="33">
        <v>721.62656099999958</v>
      </c>
      <c r="L199" s="33">
        <v>942.50036</v>
      </c>
      <c r="M199" s="33">
        <v>956.54671400000041</v>
      </c>
      <c r="N199" s="33">
        <v>797.74824199999921</v>
      </c>
      <c r="O199" s="33">
        <v>394.41651799999971</v>
      </c>
      <c r="P199" s="101">
        <f t="shared" si="2"/>
        <v>7953.8610040000003</v>
      </c>
      <c r="W199" s="64"/>
      <c r="X199" s="63"/>
    </row>
    <row r="200" spans="2:24" x14ac:dyDescent="0.2">
      <c r="B200" s="2" t="s">
        <v>634</v>
      </c>
      <c r="C200" s="2" t="s">
        <v>738</v>
      </c>
      <c r="D200" s="33">
        <v>402.87688199999997</v>
      </c>
      <c r="E200" s="33">
        <v>406.04906200000045</v>
      </c>
      <c r="F200" s="33">
        <v>299.15043600000007</v>
      </c>
      <c r="G200" s="33">
        <v>164.59687899999992</v>
      </c>
      <c r="H200" s="33">
        <v>124.393736</v>
      </c>
      <c r="I200" s="33">
        <v>104.95800299999998</v>
      </c>
      <c r="J200" s="33">
        <v>109.96728700000008</v>
      </c>
      <c r="K200" s="33">
        <v>138.64298199999999</v>
      </c>
      <c r="L200" s="33">
        <v>152.80732500000008</v>
      </c>
      <c r="M200" s="33">
        <v>268.11007099999989</v>
      </c>
      <c r="N200" s="33">
        <v>86.233283999999955</v>
      </c>
      <c r="O200" s="33">
        <v>297.67301400000014</v>
      </c>
      <c r="P200" s="101">
        <f t="shared" si="2"/>
        <v>2555.4589610000003</v>
      </c>
      <c r="W200" s="64"/>
      <c r="X200" s="63"/>
    </row>
    <row r="201" spans="2:24" x14ac:dyDescent="0.2">
      <c r="B201" s="2" t="s">
        <v>635</v>
      </c>
      <c r="C201" s="2" t="s">
        <v>738</v>
      </c>
      <c r="D201" s="33">
        <v>566.56516399999975</v>
      </c>
      <c r="E201" s="33">
        <v>552.04539699999964</v>
      </c>
      <c r="F201" s="33">
        <v>628.19596200000046</v>
      </c>
      <c r="G201" s="33">
        <v>445.63928699999974</v>
      </c>
      <c r="H201" s="33">
        <v>385.20256799999999</v>
      </c>
      <c r="I201" s="33">
        <v>282.36821700000007</v>
      </c>
      <c r="J201" s="33">
        <v>317.42713800000018</v>
      </c>
      <c r="K201" s="33">
        <v>394.91145499999976</v>
      </c>
      <c r="L201" s="33">
        <v>434.55953899999986</v>
      </c>
      <c r="M201" s="33">
        <v>518.89833399999975</v>
      </c>
      <c r="N201" s="33">
        <v>592.05369900000017</v>
      </c>
      <c r="O201" s="33">
        <v>599.09535500000015</v>
      </c>
      <c r="P201" s="101">
        <f t="shared" ref="P201:P264" si="3">SUM(D201:O201)</f>
        <v>5716.9621150000003</v>
      </c>
      <c r="W201" s="64"/>
      <c r="X201" s="63"/>
    </row>
    <row r="202" spans="2:24" x14ac:dyDescent="0.2">
      <c r="B202" s="2" t="s">
        <v>636</v>
      </c>
      <c r="C202" s="2" t="s">
        <v>738</v>
      </c>
      <c r="D202" s="33">
        <v>516.16082799999992</v>
      </c>
      <c r="E202" s="33">
        <v>422.24406900000002</v>
      </c>
      <c r="F202" s="33">
        <v>488.80240900000001</v>
      </c>
      <c r="G202" s="33">
        <v>355.59349799999978</v>
      </c>
      <c r="H202" s="33">
        <v>271.62397799999997</v>
      </c>
      <c r="I202" s="33">
        <v>270.60698699999995</v>
      </c>
      <c r="J202" s="33">
        <v>283.28547200000014</v>
      </c>
      <c r="K202" s="33">
        <v>375.92595799999975</v>
      </c>
      <c r="L202" s="33">
        <v>336.54142000000013</v>
      </c>
      <c r="M202" s="33">
        <v>454.45397799999989</v>
      </c>
      <c r="N202" s="33">
        <v>509.19610099999989</v>
      </c>
      <c r="O202" s="33">
        <v>535.11907799999983</v>
      </c>
      <c r="P202" s="101">
        <f t="shared" si="3"/>
        <v>4819.5537759999988</v>
      </c>
      <c r="W202" s="64"/>
      <c r="X202" s="63"/>
    </row>
    <row r="203" spans="2:24" x14ac:dyDescent="0.2">
      <c r="B203" s="2" t="s">
        <v>637</v>
      </c>
      <c r="C203" s="2" t="s">
        <v>738</v>
      </c>
      <c r="D203" s="33">
        <v>581.52499699999998</v>
      </c>
      <c r="E203" s="33">
        <v>560.16734600000018</v>
      </c>
      <c r="F203" s="33">
        <v>608.80134400000054</v>
      </c>
      <c r="G203" s="33">
        <v>488.90898300000026</v>
      </c>
      <c r="H203" s="33">
        <v>418.76446900000019</v>
      </c>
      <c r="I203" s="33">
        <v>386.67852000000033</v>
      </c>
      <c r="J203" s="33">
        <v>408.72839499999975</v>
      </c>
      <c r="K203" s="33">
        <v>454.04485200000011</v>
      </c>
      <c r="L203" s="33">
        <v>566.87401799999918</v>
      </c>
      <c r="M203" s="33">
        <v>559.14964200000009</v>
      </c>
      <c r="N203" s="33">
        <v>624.63995099999966</v>
      </c>
      <c r="O203" s="33">
        <v>615.58812099999966</v>
      </c>
      <c r="P203" s="101">
        <f t="shared" si="3"/>
        <v>6273.8706379999994</v>
      </c>
      <c r="W203" s="64"/>
      <c r="X203" s="63"/>
    </row>
    <row r="204" spans="2:24" x14ac:dyDescent="0.2">
      <c r="B204" s="2" t="s">
        <v>638</v>
      </c>
      <c r="C204" s="2" t="s">
        <v>738</v>
      </c>
      <c r="D204" s="33">
        <v>9059.9667599999993</v>
      </c>
      <c r="E204" s="33">
        <v>4902.3727379999973</v>
      </c>
      <c r="F204" s="33">
        <v>0</v>
      </c>
      <c r="G204" s="33">
        <v>2011.9831099999992</v>
      </c>
      <c r="H204" s="33">
        <v>6437.3871940000008</v>
      </c>
      <c r="I204" s="33">
        <v>14140.766603999993</v>
      </c>
      <c r="J204" s="33">
        <v>10406.747298000029</v>
      </c>
      <c r="K204" s="33">
        <v>15890.73663299999</v>
      </c>
      <c r="L204" s="33">
        <v>14262.101659000005</v>
      </c>
      <c r="M204" s="33">
        <v>12228.207729000007</v>
      </c>
      <c r="N204" s="33">
        <v>10133.823420000006</v>
      </c>
      <c r="O204" s="33">
        <v>9473.3183299999946</v>
      </c>
      <c r="P204" s="101">
        <f t="shared" si="3"/>
        <v>108947.41147500002</v>
      </c>
      <c r="W204" s="64"/>
      <c r="X204" s="63"/>
    </row>
    <row r="205" spans="2:24" x14ac:dyDescent="0.2">
      <c r="B205" s="2" t="s">
        <v>639</v>
      </c>
      <c r="C205" s="2" t="s">
        <v>738</v>
      </c>
      <c r="D205" s="33">
        <v>880.42517700000008</v>
      </c>
      <c r="E205" s="33">
        <v>128.97260399999999</v>
      </c>
      <c r="F205" s="33">
        <v>7.6557930000000001</v>
      </c>
      <c r="G205" s="33">
        <v>787.1152119999997</v>
      </c>
      <c r="H205" s="33">
        <v>1518.5417710000008</v>
      </c>
      <c r="I205" s="33">
        <v>1484.8805479999983</v>
      </c>
      <c r="J205" s="33">
        <v>1498.5317220000031</v>
      </c>
      <c r="K205" s="33">
        <v>1471.4759580000004</v>
      </c>
      <c r="L205" s="33">
        <v>1368.1226119999994</v>
      </c>
      <c r="M205" s="33">
        <v>1984.3690190000011</v>
      </c>
      <c r="N205" s="33">
        <v>1598.163031000001</v>
      </c>
      <c r="O205" s="33">
        <v>747.44288199999914</v>
      </c>
      <c r="P205" s="101">
        <f t="shared" si="3"/>
        <v>13475.696329000002</v>
      </c>
      <c r="W205" s="64"/>
      <c r="X205" s="63"/>
    </row>
    <row r="206" spans="2:24" x14ac:dyDescent="0.2">
      <c r="B206" s="13" t="s">
        <v>685</v>
      </c>
      <c r="C206" s="2" t="s">
        <v>738</v>
      </c>
      <c r="D206" s="33">
        <v>667.01162100000033</v>
      </c>
      <c r="E206" s="33">
        <v>614.63086899999939</v>
      </c>
      <c r="F206" s="33">
        <v>676.76580599999977</v>
      </c>
      <c r="G206" s="33">
        <v>494.54766000000006</v>
      </c>
      <c r="H206" s="33">
        <v>407.19641100000018</v>
      </c>
      <c r="I206" s="33">
        <v>354.74764599999997</v>
      </c>
      <c r="J206" s="33">
        <v>360.65344000000022</v>
      </c>
      <c r="K206" s="33">
        <v>452.80986200000018</v>
      </c>
      <c r="L206" s="33">
        <v>489.03998300000006</v>
      </c>
      <c r="M206" s="33">
        <v>634.06210500000032</v>
      </c>
      <c r="N206" s="33">
        <v>741.45448199999908</v>
      </c>
      <c r="O206" s="33">
        <v>0</v>
      </c>
      <c r="P206" s="101">
        <f t="shared" si="3"/>
        <v>5892.9198849999993</v>
      </c>
      <c r="W206" s="64"/>
      <c r="X206" s="63"/>
    </row>
    <row r="207" spans="2:24" x14ac:dyDescent="0.2">
      <c r="B207" s="2" t="s">
        <v>686</v>
      </c>
      <c r="C207" s="2" t="s">
        <v>738</v>
      </c>
      <c r="D207" s="33">
        <v>79.166982999999931</v>
      </c>
      <c r="E207" s="33">
        <v>20.968254999999999</v>
      </c>
      <c r="F207" s="33">
        <v>102.63786000000003</v>
      </c>
      <c r="G207" s="33">
        <v>177.34007800000001</v>
      </c>
      <c r="H207" s="33">
        <v>213.07653899999997</v>
      </c>
      <c r="I207" s="33">
        <v>286.46881199999973</v>
      </c>
      <c r="J207" s="33">
        <v>311.14801400000033</v>
      </c>
      <c r="K207" s="33">
        <v>271.92861800000009</v>
      </c>
      <c r="L207" s="33">
        <v>278.10203899999993</v>
      </c>
      <c r="M207" s="33">
        <v>284.84854200000018</v>
      </c>
      <c r="N207" s="33">
        <v>250.15764900000008</v>
      </c>
      <c r="O207" s="33">
        <v>67.191829999999911</v>
      </c>
      <c r="P207" s="101">
        <f t="shared" si="3"/>
        <v>2343.0352189999999</v>
      </c>
      <c r="W207" s="64"/>
      <c r="X207" s="63"/>
    </row>
    <row r="208" spans="2:24" x14ac:dyDescent="0.2">
      <c r="B208" s="2" t="s">
        <v>687</v>
      </c>
      <c r="C208" s="2" t="s">
        <v>738</v>
      </c>
      <c r="D208" s="33">
        <v>619.23533799999984</v>
      </c>
      <c r="E208" s="33">
        <v>475.8673099999998</v>
      </c>
      <c r="F208" s="33">
        <v>607.15998199999888</v>
      </c>
      <c r="G208" s="33">
        <v>570.46249900000032</v>
      </c>
      <c r="H208" s="33">
        <v>580.02833200000032</v>
      </c>
      <c r="I208" s="33">
        <v>556.97889799999984</v>
      </c>
      <c r="J208" s="33">
        <v>562.67412699999977</v>
      </c>
      <c r="K208" s="33">
        <v>542.79568300000017</v>
      </c>
      <c r="L208" s="33">
        <v>524.14337700000033</v>
      </c>
      <c r="M208" s="33">
        <v>557.77563900000007</v>
      </c>
      <c r="N208" s="33">
        <v>542.5666379999999</v>
      </c>
      <c r="O208" s="33">
        <v>597.98280900000009</v>
      </c>
      <c r="P208" s="101">
        <f t="shared" si="3"/>
        <v>6737.6706319999994</v>
      </c>
      <c r="W208" s="64"/>
      <c r="X208" s="63"/>
    </row>
    <row r="209" spans="2:24" x14ac:dyDescent="0.2">
      <c r="B209" s="2" t="s">
        <v>688</v>
      </c>
      <c r="C209" s="2" t="s">
        <v>738</v>
      </c>
      <c r="D209" s="33">
        <v>2645.7334729999984</v>
      </c>
      <c r="E209" s="33">
        <v>2229.3440379999997</v>
      </c>
      <c r="F209" s="33">
        <v>2370.9470170000004</v>
      </c>
      <c r="G209" s="33">
        <v>1257.8393290000004</v>
      </c>
      <c r="H209" s="33">
        <v>1142.5683970000011</v>
      </c>
      <c r="I209" s="33">
        <v>787.38777500000015</v>
      </c>
      <c r="J209" s="33">
        <v>994.24218199999962</v>
      </c>
      <c r="K209" s="33">
        <v>1318.8763060000013</v>
      </c>
      <c r="L209" s="33">
        <v>1578.8840730000015</v>
      </c>
      <c r="M209" s="33">
        <v>2004.7827119999999</v>
      </c>
      <c r="N209" s="33">
        <v>2691.1540590000041</v>
      </c>
      <c r="O209" s="33">
        <v>2845.6393019999978</v>
      </c>
      <c r="P209" s="101">
        <f t="shared" si="3"/>
        <v>21867.398663</v>
      </c>
      <c r="W209" s="64"/>
      <c r="X209" s="63"/>
    </row>
    <row r="210" spans="2:24" x14ac:dyDescent="0.2">
      <c r="B210" s="2" t="s">
        <v>689</v>
      </c>
      <c r="C210" s="2" t="s">
        <v>738</v>
      </c>
      <c r="D210" s="33">
        <v>258.47423800000007</v>
      </c>
      <c r="E210" s="33">
        <v>213.64694400000013</v>
      </c>
      <c r="F210" s="33">
        <v>2.8451789999999999</v>
      </c>
      <c r="G210" s="33">
        <v>19.071908000000001</v>
      </c>
      <c r="H210" s="33">
        <v>181.23977600000012</v>
      </c>
      <c r="I210" s="33">
        <v>0</v>
      </c>
      <c r="J210" s="33">
        <v>0</v>
      </c>
      <c r="K210" s="33">
        <v>0</v>
      </c>
      <c r="L210" s="33">
        <v>0</v>
      </c>
      <c r="M210" s="33">
        <v>0</v>
      </c>
      <c r="N210" s="33">
        <v>0</v>
      </c>
      <c r="O210" s="33">
        <v>0</v>
      </c>
      <c r="P210" s="101">
        <f t="shared" si="3"/>
        <v>675.27804500000025</v>
      </c>
      <c r="W210" s="64"/>
      <c r="X210" s="63"/>
    </row>
    <row r="211" spans="2:24" x14ac:dyDescent="0.2">
      <c r="B211" s="2" t="s">
        <v>690</v>
      </c>
      <c r="C211" s="2" t="s">
        <v>738</v>
      </c>
      <c r="D211" s="33">
        <v>5479.8438379999998</v>
      </c>
      <c r="E211" s="33">
        <v>2810.2460009999977</v>
      </c>
      <c r="F211" s="33">
        <v>2133.9380339999975</v>
      </c>
      <c r="G211" s="33">
        <v>1800.8280759999996</v>
      </c>
      <c r="H211" s="33">
        <v>2261.3191210000005</v>
      </c>
      <c r="I211" s="33">
        <v>4711.8871490000001</v>
      </c>
      <c r="J211" s="33">
        <v>5088.9027609999994</v>
      </c>
      <c r="K211" s="33">
        <v>3843.1336349999974</v>
      </c>
      <c r="L211" s="33">
        <v>7223.2610460000042</v>
      </c>
      <c r="M211" s="33">
        <v>10080.215701000003</v>
      </c>
      <c r="N211" s="33">
        <v>5703.015548999997</v>
      </c>
      <c r="O211" s="33">
        <v>4764.0701189999972</v>
      </c>
      <c r="P211" s="101">
        <f t="shared" si="3"/>
        <v>55900.661029999988</v>
      </c>
      <c r="W211" s="64"/>
      <c r="X211" s="63"/>
    </row>
    <row r="212" spans="2:24" x14ac:dyDescent="0.2">
      <c r="B212" s="2" t="s">
        <v>692</v>
      </c>
      <c r="C212" s="2" t="s">
        <v>738</v>
      </c>
      <c r="D212" s="33">
        <v>499.36640500000016</v>
      </c>
      <c r="E212" s="33">
        <v>455.82200499999982</v>
      </c>
      <c r="F212" s="33">
        <v>526.59734500000002</v>
      </c>
      <c r="G212" s="33">
        <v>435.03850999999975</v>
      </c>
      <c r="H212" s="33">
        <v>365.96966200000003</v>
      </c>
      <c r="I212" s="33">
        <v>313.55910300000005</v>
      </c>
      <c r="J212" s="33">
        <v>330.41530799999987</v>
      </c>
      <c r="K212" s="33">
        <v>360.91528400000004</v>
      </c>
      <c r="L212" s="33">
        <v>411.51314500000007</v>
      </c>
      <c r="M212" s="33">
        <v>488.50985399999968</v>
      </c>
      <c r="N212" s="33">
        <v>579.21114</v>
      </c>
      <c r="O212" s="33">
        <v>556.64833899999962</v>
      </c>
      <c r="P212" s="101">
        <f t="shared" si="3"/>
        <v>5323.5660999999991</v>
      </c>
      <c r="W212" s="64"/>
      <c r="X212" s="63"/>
    </row>
    <row r="213" spans="2:24" x14ac:dyDescent="0.2">
      <c r="B213" s="2" t="s">
        <v>691</v>
      </c>
      <c r="C213" s="2" t="s">
        <v>738</v>
      </c>
      <c r="D213" s="33">
        <v>747.16157599999917</v>
      </c>
      <c r="E213" s="33">
        <v>709.48422700000003</v>
      </c>
      <c r="F213" s="33">
        <v>767.5185569999993</v>
      </c>
      <c r="G213" s="33">
        <v>481.2913049999998</v>
      </c>
      <c r="H213" s="33">
        <v>364.82983499999989</v>
      </c>
      <c r="I213" s="33">
        <v>265.71059500000001</v>
      </c>
      <c r="J213" s="33">
        <v>291.68862799999999</v>
      </c>
      <c r="K213" s="33">
        <v>401.07257800000002</v>
      </c>
      <c r="L213" s="33">
        <v>483.43938900000046</v>
      </c>
      <c r="M213" s="33">
        <v>678.7298099999997</v>
      </c>
      <c r="N213" s="33">
        <v>903.23988699999995</v>
      </c>
      <c r="O213" s="33">
        <v>966.91987999999924</v>
      </c>
      <c r="P213" s="101">
        <f t="shared" si="3"/>
        <v>7061.086266999997</v>
      </c>
      <c r="W213" s="64"/>
      <c r="X213" s="63"/>
    </row>
    <row r="214" spans="2:24" x14ac:dyDescent="0.2">
      <c r="B214" s="2" t="s">
        <v>406</v>
      </c>
      <c r="C214" s="2" t="s">
        <v>738</v>
      </c>
      <c r="D214" s="33">
        <v>2344.6983699999996</v>
      </c>
      <c r="E214" s="33">
        <v>2058.6081100000006</v>
      </c>
      <c r="F214" s="33">
        <v>2306.2468000000008</v>
      </c>
      <c r="G214" s="33">
        <v>2075.9804010000012</v>
      </c>
      <c r="H214" s="33">
        <v>1871.53269</v>
      </c>
      <c r="I214" s="33">
        <v>1536.7323699999995</v>
      </c>
      <c r="J214" s="33">
        <v>1677.0144200000004</v>
      </c>
      <c r="K214" s="33">
        <v>2087.4023300000017</v>
      </c>
      <c r="L214" s="33">
        <v>2183.9037399999984</v>
      </c>
      <c r="M214" s="33">
        <v>2230.2086589999994</v>
      </c>
      <c r="N214" s="33">
        <v>2221.0241949999995</v>
      </c>
      <c r="O214" s="33">
        <v>2399.2307370000008</v>
      </c>
      <c r="P214" s="101">
        <f t="shared" si="3"/>
        <v>24992.582822</v>
      </c>
      <c r="W214" s="64"/>
      <c r="X214" s="63"/>
    </row>
    <row r="215" spans="2:24" x14ac:dyDescent="0.2">
      <c r="B215" s="2" t="s">
        <v>693</v>
      </c>
      <c r="C215" s="2" t="s">
        <v>738</v>
      </c>
      <c r="D215" s="33">
        <v>2843.5913099999989</v>
      </c>
      <c r="E215" s="33">
        <v>2619.7077999999979</v>
      </c>
      <c r="F215" s="33">
        <v>2653.8962559999991</v>
      </c>
      <c r="G215" s="33">
        <v>2453.220969</v>
      </c>
      <c r="H215" s="33">
        <v>2851.3148070000011</v>
      </c>
      <c r="I215" s="33">
        <v>2458.0436100000006</v>
      </c>
      <c r="J215" s="33">
        <v>2746.753674999999</v>
      </c>
      <c r="K215" s="33">
        <v>2713.2138459999983</v>
      </c>
      <c r="L215" s="33">
        <v>2442.1043740000005</v>
      </c>
      <c r="M215" s="33">
        <v>2749.9225579999988</v>
      </c>
      <c r="N215" s="33">
        <v>2659.2826949999962</v>
      </c>
      <c r="O215" s="33">
        <v>2795.500845999999</v>
      </c>
      <c r="P215" s="101">
        <f t="shared" si="3"/>
        <v>31986.552745999983</v>
      </c>
      <c r="W215" s="64"/>
      <c r="X215" s="63"/>
    </row>
    <row r="216" spans="2:24" x14ac:dyDescent="0.2">
      <c r="B216" s="2" t="s">
        <v>694</v>
      </c>
      <c r="C216" s="2" t="s">
        <v>738</v>
      </c>
      <c r="D216" s="33">
        <v>520.96194799999989</v>
      </c>
      <c r="E216" s="33">
        <v>0</v>
      </c>
      <c r="F216" s="33">
        <v>613.03777000000025</v>
      </c>
      <c r="G216" s="33">
        <v>852.88933226860615</v>
      </c>
      <c r="H216" s="33">
        <v>415.7723637679789</v>
      </c>
      <c r="I216" s="33">
        <v>341.02280406470607</v>
      </c>
      <c r="J216" s="33">
        <v>1447.3262973252281</v>
      </c>
      <c r="K216" s="33">
        <v>455.86419250171002</v>
      </c>
      <c r="L216" s="33">
        <v>330.94100056331865</v>
      </c>
      <c r="M216" s="33">
        <v>289.94976601537024</v>
      </c>
      <c r="N216" s="33">
        <v>487.36255000332517</v>
      </c>
      <c r="O216" s="33">
        <v>140.84097793451821</v>
      </c>
      <c r="P216" s="101">
        <f t="shared" si="3"/>
        <v>5895.9690024447618</v>
      </c>
      <c r="W216" s="64"/>
      <c r="X216" s="63"/>
    </row>
    <row r="217" spans="2:24" x14ac:dyDescent="0.2">
      <c r="B217" s="2" t="s">
        <v>695</v>
      </c>
      <c r="C217" s="2" t="s">
        <v>738</v>
      </c>
      <c r="D217" s="33">
        <v>0</v>
      </c>
      <c r="E217" s="33">
        <v>0</v>
      </c>
      <c r="F217" s="33">
        <v>0</v>
      </c>
      <c r="G217" s="33">
        <v>0</v>
      </c>
      <c r="H217" s="33">
        <v>5.6229949999999995</v>
      </c>
      <c r="I217" s="33">
        <v>97.986664000000019</v>
      </c>
      <c r="J217" s="33">
        <v>366.41613299999995</v>
      </c>
      <c r="K217" s="33">
        <v>201.8884349999999</v>
      </c>
      <c r="L217" s="33">
        <v>307.85958699999998</v>
      </c>
      <c r="M217" s="33">
        <v>809.02985200000194</v>
      </c>
      <c r="N217" s="33">
        <v>575.72327000000007</v>
      </c>
      <c r="O217" s="33">
        <v>170.04022899999998</v>
      </c>
      <c r="P217" s="101">
        <f t="shared" si="3"/>
        <v>2534.5671650000022</v>
      </c>
      <c r="W217" s="64"/>
      <c r="X217" s="63"/>
    </row>
    <row r="218" spans="2:24" x14ac:dyDescent="0.2">
      <c r="B218" s="2" t="s">
        <v>696</v>
      </c>
      <c r="C218" s="2" t="s">
        <v>738</v>
      </c>
      <c r="D218" s="33">
        <v>859.71286700000019</v>
      </c>
      <c r="E218" s="33">
        <v>686.0623249999993</v>
      </c>
      <c r="F218" s="33">
        <v>688.0200050000002</v>
      </c>
      <c r="G218" s="33">
        <v>497.68040800000028</v>
      </c>
      <c r="H218" s="33">
        <v>321.19986600000016</v>
      </c>
      <c r="I218" s="33">
        <v>312.12257399999987</v>
      </c>
      <c r="J218" s="33">
        <v>342.83364100000023</v>
      </c>
      <c r="K218" s="33">
        <v>454.3197050000004</v>
      </c>
      <c r="L218" s="33">
        <v>468.0870559999999</v>
      </c>
      <c r="M218" s="33">
        <v>673.55725799999982</v>
      </c>
      <c r="N218" s="33">
        <v>840.31453099999885</v>
      </c>
      <c r="O218" s="33">
        <v>943.97201500000006</v>
      </c>
      <c r="P218" s="101">
        <f t="shared" si="3"/>
        <v>7087.8822510000009</v>
      </c>
      <c r="W218" s="64"/>
      <c r="X218" s="63"/>
    </row>
    <row r="219" spans="2:24" x14ac:dyDescent="0.2">
      <c r="B219" s="2" t="s">
        <v>697</v>
      </c>
      <c r="C219" s="2" t="s">
        <v>738</v>
      </c>
      <c r="D219" s="33">
        <v>878.6375290000002</v>
      </c>
      <c r="E219" s="33">
        <v>722.65351499999974</v>
      </c>
      <c r="F219" s="33">
        <v>732.13496700000019</v>
      </c>
      <c r="G219" s="33">
        <v>523.53376400000036</v>
      </c>
      <c r="H219" s="33">
        <v>330.85870100000011</v>
      </c>
      <c r="I219" s="33">
        <v>331.18817900000016</v>
      </c>
      <c r="J219" s="33">
        <v>357.85668200000009</v>
      </c>
      <c r="K219" s="33">
        <v>469.03534900000011</v>
      </c>
      <c r="L219" s="33">
        <v>482.25992699999949</v>
      </c>
      <c r="M219" s="33">
        <v>558.25519099999985</v>
      </c>
      <c r="N219" s="33">
        <v>739.99924800000031</v>
      </c>
      <c r="O219" s="33">
        <v>1001.0082779999996</v>
      </c>
      <c r="P219" s="101">
        <f t="shared" si="3"/>
        <v>7127.4213300000001</v>
      </c>
      <c r="W219" s="64"/>
      <c r="X219" s="63"/>
    </row>
    <row r="220" spans="2:24" x14ac:dyDescent="0.2">
      <c r="B220" s="2" t="s">
        <v>698</v>
      </c>
      <c r="C220" s="2" t="s">
        <v>738</v>
      </c>
      <c r="D220" s="33">
        <v>724.71329999999898</v>
      </c>
      <c r="E220" s="33">
        <v>670.65581999999995</v>
      </c>
      <c r="F220" s="33">
        <v>626.14449000000025</v>
      </c>
      <c r="G220" s="33">
        <v>448.75080899999978</v>
      </c>
      <c r="H220" s="33">
        <v>284.28566099999983</v>
      </c>
      <c r="I220" s="33">
        <v>281.29680999999988</v>
      </c>
      <c r="J220" s="33">
        <v>305.13542099999978</v>
      </c>
      <c r="K220" s="33">
        <v>388.72253100000017</v>
      </c>
      <c r="L220" s="33">
        <v>421.90550400000006</v>
      </c>
      <c r="M220" s="33">
        <v>508.3166029999997</v>
      </c>
      <c r="N220" s="33">
        <v>803.90829799999983</v>
      </c>
      <c r="O220" s="33">
        <v>942.23089599999946</v>
      </c>
      <c r="P220" s="101">
        <f t="shared" si="3"/>
        <v>6406.0661429999964</v>
      </c>
      <c r="W220" s="64"/>
      <c r="X220" s="63"/>
    </row>
    <row r="221" spans="2:24" x14ac:dyDescent="0.2">
      <c r="B221" s="2" t="s">
        <v>699</v>
      </c>
      <c r="C221" s="2" t="s">
        <v>738</v>
      </c>
      <c r="D221" s="33">
        <v>1164.9020670000004</v>
      </c>
      <c r="E221" s="33">
        <v>1111.3553469999986</v>
      </c>
      <c r="F221" s="33">
        <v>1267.8221819999997</v>
      </c>
      <c r="G221" s="33">
        <v>1013.0766739999999</v>
      </c>
      <c r="H221" s="33">
        <v>792.36118799999997</v>
      </c>
      <c r="I221" s="33">
        <v>684.83702199999948</v>
      </c>
      <c r="J221" s="33">
        <v>746.09890799999994</v>
      </c>
      <c r="K221" s="33">
        <v>932.43400500000052</v>
      </c>
      <c r="L221" s="33">
        <v>903.13476500000036</v>
      </c>
      <c r="M221" s="33">
        <v>1096.6098940000004</v>
      </c>
      <c r="N221" s="33">
        <v>1248.2364340000013</v>
      </c>
      <c r="O221" s="33">
        <v>1285.2854070000024</v>
      </c>
      <c r="P221" s="101">
        <f t="shared" si="3"/>
        <v>12246.153893000006</v>
      </c>
      <c r="W221" s="64"/>
      <c r="X221" s="63"/>
    </row>
    <row r="222" spans="2:24" x14ac:dyDescent="0.2">
      <c r="B222" s="2" t="s">
        <v>700</v>
      </c>
      <c r="C222" s="2" t="s">
        <v>738</v>
      </c>
      <c r="D222" s="33">
        <v>828.7832099999996</v>
      </c>
      <c r="E222" s="33">
        <v>651.44958299999962</v>
      </c>
      <c r="F222" s="33">
        <v>722.07061100000033</v>
      </c>
      <c r="G222" s="33">
        <v>484.68194300000022</v>
      </c>
      <c r="H222" s="33">
        <v>349.74087399999991</v>
      </c>
      <c r="I222" s="33">
        <v>260.91209600000008</v>
      </c>
      <c r="J222" s="33">
        <v>284.67997499999996</v>
      </c>
      <c r="K222" s="33">
        <v>396.9350270000001</v>
      </c>
      <c r="L222" s="33">
        <v>485.12867899999952</v>
      </c>
      <c r="M222" s="33">
        <v>671.0986080000007</v>
      </c>
      <c r="N222" s="33">
        <v>902.35652899999957</v>
      </c>
      <c r="O222" s="33">
        <v>943.86786199999983</v>
      </c>
      <c r="P222" s="101">
        <f t="shared" si="3"/>
        <v>6981.7049969999989</v>
      </c>
      <c r="W222" s="64"/>
      <c r="X222" s="63"/>
    </row>
    <row r="223" spans="2:24" x14ac:dyDescent="0.2">
      <c r="B223" s="2" t="s">
        <v>701</v>
      </c>
      <c r="C223" s="2" t="s">
        <v>738</v>
      </c>
      <c r="D223" s="33">
        <v>350.19166500000011</v>
      </c>
      <c r="E223" s="33">
        <v>307.5679449999999</v>
      </c>
      <c r="F223" s="33">
        <v>303.21751999999992</v>
      </c>
      <c r="G223" s="33">
        <v>263.76904199999984</v>
      </c>
      <c r="H223" s="33">
        <v>348.114777</v>
      </c>
      <c r="I223" s="33">
        <v>100.82461200000003</v>
      </c>
      <c r="J223" s="33">
        <v>177.17606000000004</v>
      </c>
      <c r="K223" s="33">
        <v>163.67683299999987</v>
      </c>
      <c r="L223" s="33">
        <v>520.23529200000053</v>
      </c>
      <c r="M223" s="33">
        <v>561.84098300000051</v>
      </c>
      <c r="N223" s="33">
        <v>541.65511400000014</v>
      </c>
      <c r="O223" s="33">
        <v>559.01697199999978</v>
      </c>
      <c r="P223" s="101">
        <f t="shared" si="3"/>
        <v>4197.2868150000013</v>
      </c>
      <c r="W223" s="64"/>
      <c r="X223" s="63"/>
    </row>
    <row r="224" spans="2:24" x14ac:dyDescent="0.2">
      <c r="B224" s="2" t="s">
        <v>706</v>
      </c>
      <c r="C224" s="2" t="s">
        <v>738</v>
      </c>
      <c r="D224" s="33">
        <v>550.96477800000002</v>
      </c>
      <c r="E224" s="33">
        <v>499.19450800000016</v>
      </c>
      <c r="F224" s="33">
        <v>747.96962399999916</v>
      </c>
      <c r="G224" s="33">
        <v>447.02299900000048</v>
      </c>
      <c r="H224" s="33">
        <v>317.90872399999984</v>
      </c>
      <c r="I224" s="33">
        <v>217.00456300000016</v>
      </c>
      <c r="J224" s="33">
        <v>280.19248899999991</v>
      </c>
      <c r="K224" s="33">
        <v>395.91623799999979</v>
      </c>
      <c r="L224" s="33">
        <v>449.11810799999949</v>
      </c>
      <c r="M224" s="33">
        <v>649.46594799999957</v>
      </c>
      <c r="N224" s="33">
        <v>767.66025999999999</v>
      </c>
      <c r="O224" s="33">
        <v>878.45158400000082</v>
      </c>
      <c r="P224" s="101">
        <f t="shared" si="3"/>
        <v>6200.8698229999991</v>
      </c>
      <c r="W224" s="64"/>
      <c r="X224" s="63"/>
    </row>
    <row r="225" spans="2:24" x14ac:dyDescent="0.2">
      <c r="B225" s="2" t="s">
        <v>707</v>
      </c>
      <c r="C225" s="2" t="s">
        <v>738</v>
      </c>
      <c r="D225" s="33">
        <v>966.01537299999995</v>
      </c>
      <c r="E225" s="33">
        <v>800.78872200000035</v>
      </c>
      <c r="F225" s="33">
        <v>801.6412579999992</v>
      </c>
      <c r="G225" s="33">
        <v>489.50419799999992</v>
      </c>
      <c r="H225" s="33">
        <v>312.58771399999978</v>
      </c>
      <c r="I225" s="33">
        <v>259.44355000000013</v>
      </c>
      <c r="J225" s="33">
        <v>301.22040200000032</v>
      </c>
      <c r="K225" s="33">
        <v>399.29890000000012</v>
      </c>
      <c r="L225" s="33">
        <v>441.85458100000022</v>
      </c>
      <c r="M225" s="33">
        <v>581.93119499999943</v>
      </c>
      <c r="N225" s="33">
        <v>759.83223599999985</v>
      </c>
      <c r="O225" s="33">
        <v>918.786922</v>
      </c>
      <c r="P225" s="101">
        <f t="shared" si="3"/>
        <v>7032.9050509999997</v>
      </c>
      <c r="W225" s="64"/>
      <c r="X225" s="63"/>
    </row>
    <row r="226" spans="2:24" x14ac:dyDescent="0.2">
      <c r="B226" s="2" t="s">
        <v>702</v>
      </c>
      <c r="C226" s="2" t="s">
        <v>738</v>
      </c>
      <c r="D226" s="33">
        <v>1749.8419649999998</v>
      </c>
      <c r="E226" s="33">
        <v>1310.5694909999995</v>
      </c>
      <c r="F226" s="33">
        <v>1652.4305229999991</v>
      </c>
      <c r="G226" s="33">
        <v>1220.1299329999997</v>
      </c>
      <c r="H226" s="33">
        <v>1006.0293110000001</v>
      </c>
      <c r="I226" s="33">
        <v>780.77176799999972</v>
      </c>
      <c r="J226" s="33">
        <v>850.31529499999965</v>
      </c>
      <c r="K226" s="33">
        <v>1167.6126009999998</v>
      </c>
      <c r="L226" s="33">
        <v>1354.4902920000018</v>
      </c>
      <c r="M226" s="33">
        <v>1809.9591369999998</v>
      </c>
      <c r="N226" s="33">
        <v>2287.425972</v>
      </c>
      <c r="O226" s="33">
        <v>2511.3352390000014</v>
      </c>
      <c r="P226" s="101">
        <f t="shared" si="3"/>
        <v>17700.911527</v>
      </c>
      <c r="W226" s="64"/>
      <c r="X226" s="63"/>
    </row>
    <row r="227" spans="2:24" x14ac:dyDescent="0.2">
      <c r="B227" s="2" t="s">
        <v>703</v>
      </c>
      <c r="C227" s="2" t="s">
        <v>738</v>
      </c>
      <c r="D227" s="33">
        <v>877.95700599999975</v>
      </c>
      <c r="E227" s="33">
        <v>722.99158500000067</v>
      </c>
      <c r="F227" s="33">
        <v>696.65499900000043</v>
      </c>
      <c r="G227" s="33">
        <v>436.41313899999989</v>
      </c>
      <c r="H227" s="33">
        <v>312.55525200000005</v>
      </c>
      <c r="I227" s="33">
        <v>258.80093700000015</v>
      </c>
      <c r="J227" s="33">
        <v>277.04997700000007</v>
      </c>
      <c r="K227" s="33">
        <v>386.06484199999983</v>
      </c>
      <c r="L227" s="33">
        <v>407.01289899999955</v>
      </c>
      <c r="M227" s="33">
        <v>569.44412499999942</v>
      </c>
      <c r="N227" s="33">
        <v>743.10211799999956</v>
      </c>
      <c r="O227" s="33">
        <v>886.48824299999967</v>
      </c>
      <c r="P227" s="101">
        <f t="shared" si="3"/>
        <v>6574.5351219999984</v>
      </c>
      <c r="W227" s="64"/>
      <c r="X227" s="63"/>
    </row>
    <row r="228" spans="2:24" x14ac:dyDescent="0.2">
      <c r="B228" s="2" t="s">
        <v>708</v>
      </c>
      <c r="C228" s="2" t="s">
        <v>738</v>
      </c>
      <c r="D228" s="33">
        <v>885.56602000000055</v>
      </c>
      <c r="E228" s="33">
        <v>779.20600300000081</v>
      </c>
      <c r="F228" s="33">
        <v>729.4015959999997</v>
      </c>
      <c r="G228" s="33">
        <v>537.44942900000001</v>
      </c>
      <c r="H228" s="33">
        <v>372.78066200000006</v>
      </c>
      <c r="I228" s="33">
        <v>334.46553600000027</v>
      </c>
      <c r="J228" s="33">
        <v>367.655958</v>
      </c>
      <c r="K228" s="33">
        <v>503.15015399999999</v>
      </c>
      <c r="L228" s="33">
        <v>491.16672600000015</v>
      </c>
      <c r="M228" s="33">
        <v>690.89786899999945</v>
      </c>
      <c r="N228" s="33">
        <v>841.65510300000005</v>
      </c>
      <c r="O228" s="33">
        <v>954.33401099999958</v>
      </c>
      <c r="P228" s="101">
        <f t="shared" si="3"/>
        <v>7487.7290670000011</v>
      </c>
      <c r="W228" s="64"/>
      <c r="X228" s="63"/>
    </row>
    <row r="229" spans="2:24" x14ac:dyDescent="0.2">
      <c r="B229" s="2" t="s">
        <v>709</v>
      </c>
      <c r="C229" s="2" t="s">
        <v>738</v>
      </c>
      <c r="D229" s="33">
        <v>4.9302649999999995</v>
      </c>
      <c r="E229" s="33">
        <v>0</v>
      </c>
      <c r="F229" s="33">
        <v>1.0276809999999998</v>
      </c>
      <c r="G229" s="33">
        <v>0</v>
      </c>
      <c r="H229" s="33">
        <v>0</v>
      </c>
      <c r="I229" s="33">
        <v>0</v>
      </c>
      <c r="J229" s="33">
        <v>0</v>
      </c>
      <c r="K229" s="33">
        <v>0</v>
      </c>
      <c r="L229" s="33">
        <v>0</v>
      </c>
      <c r="M229" s="33">
        <v>0.49725700000000017</v>
      </c>
      <c r="N229" s="33">
        <v>0.76322499999999982</v>
      </c>
      <c r="O229" s="33">
        <v>1.5160389999999995</v>
      </c>
      <c r="P229" s="101">
        <f t="shared" si="3"/>
        <v>8.7344669999999986</v>
      </c>
      <c r="W229" s="64"/>
      <c r="X229" s="63"/>
    </row>
    <row r="230" spans="2:24" x14ac:dyDescent="0.2">
      <c r="B230" s="2" t="s">
        <v>710</v>
      </c>
      <c r="C230" s="2" t="s">
        <v>738</v>
      </c>
      <c r="D230" s="33">
        <v>849.28763100000037</v>
      </c>
      <c r="E230" s="33">
        <v>684.38587900000027</v>
      </c>
      <c r="F230" s="33">
        <v>728.79806699999949</v>
      </c>
      <c r="G230" s="33">
        <v>475.32032300000054</v>
      </c>
      <c r="H230" s="33">
        <v>351.98442800000015</v>
      </c>
      <c r="I230" s="33">
        <v>256.2486229999999</v>
      </c>
      <c r="J230" s="33">
        <v>282.41383300000007</v>
      </c>
      <c r="K230" s="33">
        <v>391.2064979999999</v>
      </c>
      <c r="L230" s="33">
        <v>463.40444000000008</v>
      </c>
      <c r="M230" s="33">
        <v>673.71171600000014</v>
      </c>
      <c r="N230" s="33">
        <v>891.58140299999945</v>
      </c>
      <c r="O230" s="33">
        <v>944.01168799999994</v>
      </c>
      <c r="P230" s="101">
        <f t="shared" si="3"/>
        <v>6992.3545289999993</v>
      </c>
      <c r="W230" s="64"/>
      <c r="X230" s="63"/>
    </row>
    <row r="231" spans="2:24" x14ac:dyDescent="0.2">
      <c r="B231" s="2" t="s">
        <v>711</v>
      </c>
      <c r="C231" s="2" t="s">
        <v>738</v>
      </c>
      <c r="D231" s="33">
        <v>88.428652999999954</v>
      </c>
      <c r="E231" s="33">
        <v>305.57536199999976</v>
      </c>
      <c r="F231" s="33">
        <v>265.8986250000001</v>
      </c>
      <c r="G231" s="33">
        <v>90.017450000000068</v>
      </c>
      <c r="H231" s="33">
        <v>112.15285599999987</v>
      </c>
      <c r="I231" s="33">
        <v>76.07184300000003</v>
      </c>
      <c r="J231" s="33">
        <v>100.43085099999992</v>
      </c>
      <c r="K231" s="33">
        <v>70.357900000000058</v>
      </c>
      <c r="L231" s="33">
        <v>90.75892900000008</v>
      </c>
      <c r="M231" s="33">
        <v>63.606012000000007</v>
      </c>
      <c r="N231" s="33">
        <v>44.38625099999998</v>
      </c>
      <c r="O231" s="33">
        <v>78.336681999999968</v>
      </c>
      <c r="P231" s="101">
        <f t="shared" si="3"/>
        <v>1386.0214139999996</v>
      </c>
      <c r="W231" s="64"/>
      <c r="X231" s="63"/>
    </row>
    <row r="232" spans="2:24" x14ac:dyDescent="0.2">
      <c r="B232" s="2" t="s">
        <v>712</v>
      </c>
      <c r="C232" s="2" t="s">
        <v>738</v>
      </c>
      <c r="D232" s="33">
        <v>234.80896700000008</v>
      </c>
      <c r="E232" s="33">
        <v>491.63476300000036</v>
      </c>
      <c r="F232" s="33">
        <v>504.42019899999991</v>
      </c>
      <c r="G232" s="33">
        <v>257.93261499999983</v>
      </c>
      <c r="H232" s="33">
        <v>207.15712100000002</v>
      </c>
      <c r="I232" s="33">
        <v>94.890157999999943</v>
      </c>
      <c r="J232" s="33">
        <v>74.109766000000008</v>
      </c>
      <c r="K232" s="33">
        <v>137.40427199999991</v>
      </c>
      <c r="L232" s="33">
        <v>309.93321700000007</v>
      </c>
      <c r="M232" s="33">
        <v>444.47876700000018</v>
      </c>
      <c r="N232" s="33">
        <v>590.914579</v>
      </c>
      <c r="O232" s="33">
        <v>701.45966900000042</v>
      </c>
      <c r="P232" s="101">
        <f t="shared" si="3"/>
        <v>4049.1440930000003</v>
      </c>
      <c r="W232" s="64"/>
      <c r="X232" s="63"/>
    </row>
    <row r="233" spans="2:24" x14ac:dyDescent="0.2">
      <c r="B233" s="2" t="s">
        <v>713</v>
      </c>
      <c r="C233" s="2" t="s">
        <v>738</v>
      </c>
      <c r="D233" s="33">
        <v>253.57505800000004</v>
      </c>
      <c r="E233" s="33">
        <v>407.78944399999972</v>
      </c>
      <c r="F233" s="33">
        <v>484.38277000000028</v>
      </c>
      <c r="G233" s="33">
        <v>331.70646800000009</v>
      </c>
      <c r="H233" s="33">
        <v>323.18809599999992</v>
      </c>
      <c r="I233" s="33">
        <v>237.18555599999993</v>
      </c>
      <c r="J233" s="33">
        <v>236.11387300000004</v>
      </c>
      <c r="K233" s="33">
        <v>302.166246</v>
      </c>
      <c r="L233" s="33">
        <v>321.97865500000034</v>
      </c>
      <c r="M233" s="33">
        <v>406.33675999999997</v>
      </c>
      <c r="N233" s="33">
        <v>458.36502400000006</v>
      </c>
      <c r="O233" s="33">
        <v>456.935971</v>
      </c>
      <c r="P233" s="101">
        <f t="shared" si="3"/>
        <v>4219.7239210000007</v>
      </c>
      <c r="W233" s="64"/>
      <c r="X233" s="63"/>
    </row>
    <row r="234" spans="2:24" x14ac:dyDescent="0.2">
      <c r="B234" s="2" t="s">
        <v>714</v>
      </c>
      <c r="C234" s="2" t="s">
        <v>738</v>
      </c>
      <c r="D234" s="33">
        <v>788.36354899999867</v>
      </c>
      <c r="E234" s="33">
        <v>635.66272299999946</v>
      </c>
      <c r="F234" s="33">
        <v>419.35689899999971</v>
      </c>
      <c r="G234" s="33">
        <v>269.46804600000019</v>
      </c>
      <c r="H234" s="33">
        <v>95.615303000000111</v>
      </c>
      <c r="I234" s="33">
        <v>341.54475599999978</v>
      </c>
      <c r="J234" s="33">
        <v>421.05853699999966</v>
      </c>
      <c r="K234" s="33">
        <v>438.00014599999997</v>
      </c>
      <c r="L234" s="33">
        <v>637.51968099999965</v>
      </c>
      <c r="M234" s="33">
        <v>846.49363099999971</v>
      </c>
      <c r="N234" s="33">
        <v>822.21648400000061</v>
      </c>
      <c r="O234" s="33">
        <v>875.39473300000031</v>
      </c>
      <c r="P234" s="101">
        <f t="shared" si="3"/>
        <v>6590.6944879999974</v>
      </c>
      <c r="W234" s="64"/>
      <c r="X234" s="63"/>
    </row>
    <row r="235" spans="2:24" x14ac:dyDescent="0.2">
      <c r="B235" s="2" t="s">
        <v>715</v>
      </c>
      <c r="C235" s="2" t="s">
        <v>738</v>
      </c>
      <c r="D235" s="33">
        <v>888.26807300000132</v>
      </c>
      <c r="E235" s="33">
        <v>854.17607900000041</v>
      </c>
      <c r="F235" s="33">
        <v>522.4390030000003</v>
      </c>
      <c r="G235" s="33">
        <v>355.89596300000017</v>
      </c>
      <c r="H235" s="33">
        <v>805.65156100000024</v>
      </c>
      <c r="I235" s="33">
        <v>788.77376900000024</v>
      </c>
      <c r="J235" s="33">
        <v>855.16688499999952</v>
      </c>
      <c r="K235" s="33">
        <v>645.5501709999993</v>
      </c>
      <c r="L235" s="33">
        <v>856.02218600000015</v>
      </c>
      <c r="M235" s="33">
        <v>799.26812500000051</v>
      </c>
      <c r="N235" s="33">
        <v>804.42715700000008</v>
      </c>
      <c r="O235" s="33">
        <v>777.02496000000076</v>
      </c>
      <c r="P235" s="101">
        <f t="shared" si="3"/>
        <v>8952.6639320000031</v>
      </c>
      <c r="W235" s="64"/>
      <c r="X235" s="63"/>
    </row>
    <row r="236" spans="2:24" x14ac:dyDescent="0.2">
      <c r="B236" s="2" t="s">
        <v>718</v>
      </c>
      <c r="C236" s="2" t="s">
        <v>738</v>
      </c>
      <c r="D236" s="33">
        <v>791.60489700000005</v>
      </c>
      <c r="E236" s="33">
        <v>782.97062799999969</v>
      </c>
      <c r="F236" s="33">
        <v>730.36816699999929</v>
      </c>
      <c r="G236" s="33">
        <v>458.80130899999995</v>
      </c>
      <c r="H236" s="33">
        <v>255.82601700000004</v>
      </c>
      <c r="I236" s="33">
        <v>192.5315579999999</v>
      </c>
      <c r="J236" s="33">
        <v>268.62724500000002</v>
      </c>
      <c r="K236" s="33">
        <v>357.80610000000001</v>
      </c>
      <c r="L236" s="33">
        <v>490.74114399999985</v>
      </c>
      <c r="M236" s="33">
        <v>655.23712000000023</v>
      </c>
      <c r="N236" s="33">
        <v>817.7416469999996</v>
      </c>
      <c r="O236" s="33">
        <v>963.68880100000058</v>
      </c>
      <c r="P236" s="101">
        <f t="shared" si="3"/>
        <v>6765.9446329999982</v>
      </c>
      <c r="W236" s="64"/>
      <c r="X236" s="63"/>
    </row>
    <row r="237" spans="2:24" x14ac:dyDescent="0.2">
      <c r="B237" s="2" t="s">
        <v>716</v>
      </c>
      <c r="C237" s="2" t="s">
        <v>738</v>
      </c>
      <c r="D237" s="33">
        <v>633.25702599999966</v>
      </c>
      <c r="E237" s="33">
        <v>607.85173499999962</v>
      </c>
      <c r="F237" s="33">
        <v>643.95876800000019</v>
      </c>
      <c r="G237" s="33">
        <v>412.35210800000021</v>
      </c>
      <c r="H237" s="33">
        <v>309.91192500000011</v>
      </c>
      <c r="I237" s="33">
        <v>200.22308699999999</v>
      </c>
      <c r="J237" s="33">
        <v>256.86147900000003</v>
      </c>
      <c r="K237" s="33">
        <v>368.23859500000015</v>
      </c>
      <c r="L237" s="33">
        <v>433.06227400000006</v>
      </c>
      <c r="M237" s="33">
        <v>555.91962999999998</v>
      </c>
      <c r="N237" s="33">
        <v>728.64117800000042</v>
      </c>
      <c r="O237" s="33">
        <v>818.66843800000049</v>
      </c>
      <c r="P237" s="101">
        <f t="shared" si="3"/>
        <v>5968.9462430000012</v>
      </c>
      <c r="W237" s="64"/>
      <c r="X237" s="63"/>
    </row>
    <row r="238" spans="2:24" x14ac:dyDescent="0.2">
      <c r="B238" s="2" t="s">
        <v>717</v>
      </c>
      <c r="C238" s="2" t="s">
        <v>738</v>
      </c>
      <c r="D238" s="33">
        <v>739.28609900000004</v>
      </c>
      <c r="E238" s="33">
        <v>826.87239299999965</v>
      </c>
      <c r="F238" s="33">
        <v>991.28993600000081</v>
      </c>
      <c r="G238" s="33">
        <v>739.86925299999973</v>
      </c>
      <c r="H238" s="33">
        <v>612.3274189999994</v>
      </c>
      <c r="I238" s="33">
        <v>472.8913409999999</v>
      </c>
      <c r="J238" s="33">
        <v>536.29504299999974</v>
      </c>
      <c r="K238" s="33">
        <v>616.98067099999969</v>
      </c>
      <c r="L238" s="33">
        <v>740.1906009999999</v>
      </c>
      <c r="M238" s="33">
        <v>885.4141119999997</v>
      </c>
      <c r="N238" s="33">
        <v>1003.5922630000001</v>
      </c>
      <c r="O238" s="33">
        <v>1075.2714860000008</v>
      </c>
      <c r="P238" s="101">
        <f t="shared" si="3"/>
        <v>9240.2806170000003</v>
      </c>
      <c r="W238" s="64"/>
      <c r="X238" s="63"/>
    </row>
    <row r="239" spans="2:24" x14ac:dyDescent="0.2">
      <c r="B239" s="2" t="s">
        <v>765</v>
      </c>
      <c r="C239" s="2" t="s">
        <v>738</v>
      </c>
      <c r="D239" s="33">
        <v>0</v>
      </c>
      <c r="E239" s="33">
        <v>0</v>
      </c>
      <c r="F239" s="33">
        <v>0</v>
      </c>
      <c r="G239" s="33">
        <v>0</v>
      </c>
      <c r="H239" s="33">
        <v>0</v>
      </c>
      <c r="I239" s="33">
        <v>0</v>
      </c>
      <c r="J239" s="33">
        <v>4.4326999999999996</v>
      </c>
      <c r="K239" s="33">
        <v>27.10454</v>
      </c>
      <c r="L239" s="33">
        <v>247.33937599999987</v>
      </c>
      <c r="M239" s="33">
        <v>649.40796799999976</v>
      </c>
      <c r="N239" s="33">
        <v>834.31736400000011</v>
      </c>
      <c r="O239" s="33">
        <v>943.09616199999959</v>
      </c>
      <c r="P239" s="101">
        <f t="shared" si="3"/>
        <v>2705.6981099999994</v>
      </c>
      <c r="W239" s="64"/>
      <c r="X239" s="63"/>
    </row>
    <row r="240" spans="2:24" x14ac:dyDescent="0.2">
      <c r="B240" s="2" t="s">
        <v>766</v>
      </c>
      <c r="C240" s="2" t="s">
        <v>738</v>
      </c>
      <c r="D240" s="33">
        <v>0</v>
      </c>
      <c r="E240" s="33">
        <v>0</v>
      </c>
      <c r="F240" s="33">
        <v>0</v>
      </c>
      <c r="G240" s="33">
        <v>0</v>
      </c>
      <c r="H240" s="33">
        <v>0</v>
      </c>
      <c r="I240" s="33">
        <v>0</v>
      </c>
      <c r="J240" s="33">
        <v>382.74405900000011</v>
      </c>
      <c r="K240" s="33">
        <v>509.07523300000025</v>
      </c>
      <c r="L240" s="33">
        <v>1187.5063480000003</v>
      </c>
      <c r="M240" s="33">
        <v>1557.9561760000006</v>
      </c>
      <c r="N240" s="33">
        <v>1893.1258820000003</v>
      </c>
      <c r="O240" s="33">
        <v>1997.5795249999996</v>
      </c>
      <c r="P240" s="101">
        <f t="shared" si="3"/>
        <v>7527.9872230000019</v>
      </c>
      <c r="W240" s="64"/>
      <c r="X240" s="63"/>
    </row>
    <row r="241" spans="2:24" x14ac:dyDescent="0.2">
      <c r="B241" s="2" t="s">
        <v>767</v>
      </c>
      <c r="C241" s="2" t="s">
        <v>738</v>
      </c>
      <c r="D241" s="33">
        <v>0</v>
      </c>
      <c r="E241" s="33">
        <v>0</v>
      </c>
      <c r="F241" s="33">
        <v>0</v>
      </c>
      <c r="G241" s="33">
        <v>0</v>
      </c>
      <c r="H241" s="33">
        <v>0</v>
      </c>
      <c r="I241" s="33">
        <v>0</v>
      </c>
      <c r="J241" s="33">
        <v>255.68590299999997</v>
      </c>
      <c r="K241" s="33">
        <v>328.51099999999997</v>
      </c>
      <c r="L241" s="33">
        <v>402.0432129999997</v>
      </c>
      <c r="M241" s="33">
        <v>553.77655900000002</v>
      </c>
      <c r="N241" s="33">
        <v>690.48077100000046</v>
      </c>
      <c r="O241" s="33">
        <v>738.33360200000027</v>
      </c>
      <c r="P241" s="101">
        <f t="shared" si="3"/>
        <v>2968.8310480000005</v>
      </c>
      <c r="W241" s="64"/>
      <c r="X241" s="63"/>
    </row>
    <row r="242" spans="2:24" x14ac:dyDescent="0.2">
      <c r="B242" s="2" t="s">
        <v>768</v>
      </c>
      <c r="C242" s="2" t="s">
        <v>738</v>
      </c>
      <c r="D242" s="33">
        <v>0</v>
      </c>
      <c r="E242" s="33">
        <v>0</v>
      </c>
      <c r="F242" s="33">
        <v>0</v>
      </c>
      <c r="G242" s="33">
        <v>0</v>
      </c>
      <c r="H242" s="33">
        <v>0</v>
      </c>
      <c r="I242" s="33">
        <v>0</v>
      </c>
      <c r="J242" s="33">
        <v>629.80508299999929</v>
      </c>
      <c r="K242" s="33">
        <v>1069.9871580000004</v>
      </c>
      <c r="L242" s="33">
        <v>1093.8993579999994</v>
      </c>
      <c r="M242" s="33">
        <v>1201.3948310000007</v>
      </c>
      <c r="N242" s="33">
        <v>1409.4767349999997</v>
      </c>
      <c r="O242" s="33">
        <v>1704.6580629999996</v>
      </c>
      <c r="P242" s="101">
        <f t="shared" si="3"/>
        <v>7109.2212279999994</v>
      </c>
      <c r="W242" s="64"/>
      <c r="X242" s="63"/>
    </row>
    <row r="243" spans="2:24" x14ac:dyDescent="0.2">
      <c r="B243" s="2" t="s">
        <v>769</v>
      </c>
      <c r="C243" s="2" t="s">
        <v>738</v>
      </c>
      <c r="D243" s="33">
        <v>0</v>
      </c>
      <c r="E243" s="33">
        <v>0</v>
      </c>
      <c r="F243" s="33">
        <v>0</v>
      </c>
      <c r="G243" s="33">
        <v>0</v>
      </c>
      <c r="H243" s="33">
        <v>0</v>
      </c>
      <c r="I243" s="33">
        <v>0</v>
      </c>
      <c r="J243" s="33">
        <v>24.645004</v>
      </c>
      <c r="K243" s="33">
        <v>295.9384</v>
      </c>
      <c r="L243" s="33">
        <v>341.55277399999954</v>
      </c>
      <c r="M243" s="33">
        <v>556.07208200000036</v>
      </c>
      <c r="N243" s="33">
        <v>798.53295799999921</v>
      </c>
      <c r="O243" s="33">
        <v>882.03051300000129</v>
      </c>
      <c r="P243" s="101">
        <f t="shared" si="3"/>
        <v>2898.7717310000007</v>
      </c>
      <c r="W243" s="64"/>
      <c r="X243" s="63"/>
    </row>
    <row r="244" spans="2:24" x14ac:dyDescent="0.2">
      <c r="B244" s="2" t="s">
        <v>575</v>
      </c>
      <c r="C244" s="2" t="s">
        <v>738</v>
      </c>
      <c r="D244" s="33">
        <v>0</v>
      </c>
      <c r="E244" s="33">
        <v>0</v>
      </c>
      <c r="F244" s="33">
        <v>0</v>
      </c>
      <c r="G244" s="33">
        <v>0</v>
      </c>
      <c r="H244" s="33">
        <v>0</v>
      </c>
      <c r="I244" s="33">
        <v>0</v>
      </c>
      <c r="J244" s="33">
        <v>0</v>
      </c>
      <c r="K244" s="33">
        <v>0</v>
      </c>
      <c r="L244" s="33">
        <v>0</v>
      </c>
      <c r="M244" s="33">
        <v>0</v>
      </c>
      <c r="N244" s="33">
        <v>0</v>
      </c>
      <c r="O244" s="33">
        <v>0</v>
      </c>
      <c r="P244" s="101">
        <f t="shared" si="3"/>
        <v>0</v>
      </c>
      <c r="W244" s="64"/>
      <c r="X244" s="63"/>
    </row>
    <row r="245" spans="2:24" x14ac:dyDescent="0.2">
      <c r="B245" s="2" t="s">
        <v>156</v>
      </c>
      <c r="C245" s="2" t="s">
        <v>738</v>
      </c>
      <c r="D245" s="33">
        <v>0</v>
      </c>
      <c r="E245" s="33">
        <v>0</v>
      </c>
      <c r="F245" s="33">
        <v>0</v>
      </c>
      <c r="G245" s="33">
        <v>0</v>
      </c>
      <c r="H245" s="33">
        <v>0</v>
      </c>
      <c r="I245" s="33">
        <v>0</v>
      </c>
      <c r="J245" s="33">
        <v>0</v>
      </c>
      <c r="K245" s="33">
        <v>0</v>
      </c>
      <c r="L245" s="33">
        <v>0</v>
      </c>
      <c r="M245" s="33">
        <v>0</v>
      </c>
      <c r="N245" s="33">
        <v>0</v>
      </c>
      <c r="O245" s="33">
        <v>0</v>
      </c>
      <c r="P245" s="101">
        <f t="shared" si="3"/>
        <v>0</v>
      </c>
      <c r="W245" s="64"/>
      <c r="X245" s="63"/>
    </row>
    <row r="246" spans="2:24" x14ac:dyDescent="0.2">
      <c r="B246" s="2" t="s">
        <v>136</v>
      </c>
      <c r="C246" s="2" t="s">
        <v>738</v>
      </c>
      <c r="D246" s="33">
        <v>0</v>
      </c>
      <c r="E246" s="33">
        <v>0</v>
      </c>
      <c r="F246" s="33">
        <v>0</v>
      </c>
      <c r="G246" s="33">
        <v>0</v>
      </c>
      <c r="H246" s="33">
        <v>0</v>
      </c>
      <c r="I246" s="33">
        <v>0</v>
      </c>
      <c r="J246" s="33">
        <v>0</v>
      </c>
      <c r="K246" s="33">
        <v>0</v>
      </c>
      <c r="L246" s="33">
        <v>0</v>
      </c>
      <c r="M246" s="33">
        <v>0</v>
      </c>
      <c r="N246" s="33">
        <v>0</v>
      </c>
      <c r="O246" s="33">
        <v>0</v>
      </c>
      <c r="P246" s="101">
        <f t="shared" si="3"/>
        <v>0</v>
      </c>
      <c r="W246" s="64"/>
      <c r="X246" s="63"/>
    </row>
    <row r="247" spans="2:24" x14ac:dyDescent="0.2">
      <c r="B247" s="2" t="s">
        <v>640</v>
      </c>
      <c r="C247" s="2" t="s">
        <v>738</v>
      </c>
      <c r="D247" s="33">
        <v>0</v>
      </c>
      <c r="E247" s="33">
        <v>0</v>
      </c>
      <c r="F247" s="33">
        <v>0</v>
      </c>
      <c r="G247" s="33">
        <v>0</v>
      </c>
      <c r="H247" s="33">
        <v>0</v>
      </c>
      <c r="I247" s="33">
        <v>0</v>
      </c>
      <c r="J247" s="33">
        <v>0</v>
      </c>
      <c r="K247" s="33">
        <v>0</v>
      </c>
      <c r="L247" s="33">
        <v>0</v>
      </c>
      <c r="M247" s="33">
        <v>0</v>
      </c>
      <c r="N247" s="33">
        <v>0</v>
      </c>
      <c r="O247" s="33">
        <v>0</v>
      </c>
      <c r="P247" s="101">
        <f t="shared" si="3"/>
        <v>0</v>
      </c>
      <c r="W247" s="64"/>
      <c r="X247" s="63"/>
    </row>
    <row r="248" spans="2:24" x14ac:dyDescent="0.2">
      <c r="B248" s="2" t="s">
        <v>565</v>
      </c>
      <c r="C248" s="2" t="s">
        <v>738</v>
      </c>
      <c r="D248" s="33">
        <v>0</v>
      </c>
      <c r="E248" s="33">
        <v>0</v>
      </c>
      <c r="F248" s="33">
        <v>0</v>
      </c>
      <c r="G248" s="33">
        <v>0</v>
      </c>
      <c r="H248" s="33">
        <v>0</v>
      </c>
      <c r="I248" s="33">
        <v>0</v>
      </c>
      <c r="J248" s="33">
        <v>0</v>
      </c>
      <c r="K248" s="33">
        <v>0</v>
      </c>
      <c r="L248" s="33">
        <v>0</v>
      </c>
      <c r="M248" s="33">
        <v>0</v>
      </c>
      <c r="N248" s="33">
        <v>0</v>
      </c>
      <c r="O248" s="33">
        <v>0</v>
      </c>
      <c r="P248" s="101">
        <f t="shared" si="3"/>
        <v>0</v>
      </c>
      <c r="W248" s="64"/>
      <c r="X248" s="63"/>
    </row>
    <row r="249" spans="2:24" x14ac:dyDescent="0.2">
      <c r="B249" s="2" t="s">
        <v>120</v>
      </c>
      <c r="C249" s="2" t="s">
        <v>738</v>
      </c>
      <c r="D249" s="33">
        <v>0</v>
      </c>
      <c r="E249" s="33">
        <v>0</v>
      </c>
      <c r="F249" s="33">
        <v>0</v>
      </c>
      <c r="G249" s="33">
        <v>0</v>
      </c>
      <c r="H249" s="33">
        <v>0</v>
      </c>
      <c r="I249" s="33">
        <v>0</v>
      </c>
      <c r="J249" s="33">
        <v>0</v>
      </c>
      <c r="K249" s="33">
        <v>0</v>
      </c>
      <c r="L249" s="33">
        <v>0</v>
      </c>
      <c r="M249" s="33">
        <v>0</v>
      </c>
      <c r="N249" s="33">
        <v>0</v>
      </c>
      <c r="O249" s="33">
        <v>0</v>
      </c>
      <c r="P249" s="101">
        <f t="shared" si="3"/>
        <v>0</v>
      </c>
      <c r="W249" s="64"/>
      <c r="X249" s="63"/>
    </row>
    <row r="250" spans="2:24" x14ac:dyDescent="0.2">
      <c r="B250" s="2" t="s">
        <v>719</v>
      </c>
      <c r="C250" s="2" t="s">
        <v>738</v>
      </c>
      <c r="D250" s="33">
        <v>0</v>
      </c>
      <c r="E250" s="33">
        <v>0</v>
      </c>
      <c r="F250" s="33">
        <v>0</v>
      </c>
      <c r="G250" s="33">
        <v>0</v>
      </c>
      <c r="H250" s="33">
        <v>0</v>
      </c>
      <c r="I250" s="33">
        <v>0</v>
      </c>
      <c r="J250" s="33">
        <v>0</v>
      </c>
      <c r="K250" s="33">
        <v>0</v>
      </c>
      <c r="L250" s="33">
        <v>0</v>
      </c>
      <c r="M250" s="33">
        <v>0</v>
      </c>
      <c r="N250" s="33">
        <v>0</v>
      </c>
      <c r="O250" s="33">
        <v>0</v>
      </c>
      <c r="P250" s="101">
        <f t="shared" si="3"/>
        <v>0</v>
      </c>
      <c r="W250" s="64"/>
      <c r="X250" s="63"/>
    </row>
    <row r="251" spans="2:24" x14ac:dyDescent="0.2">
      <c r="B251" s="2" t="s">
        <v>770</v>
      </c>
      <c r="C251" s="2" t="s">
        <v>738</v>
      </c>
      <c r="D251" s="33">
        <v>19322.222757699063</v>
      </c>
      <c r="E251" s="33">
        <v>17462.988921460194</v>
      </c>
      <c r="F251" s="33">
        <v>5742.5076039860896</v>
      </c>
      <c r="G251" s="33">
        <v>16481.099492274945</v>
      </c>
      <c r="H251" s="33">
        <v>19474.329795043348</v>
      </c>
      <c r="I251" s="33">
        <v>16134.014583448685</v>
      </c>
      <c r="J251" s="33">
        <v>11707.154489271708</v>
      </c>
      <c r="K251" s="33">
        <v>22629.673634209859</v>
      </c>
      <c r="L251" s="33">
        <v>20285.652037999997</v>
      </c>
      <c r="M251" s="33">
        <v>21497.100271999963</v>
      </c>
      <c r="N251" s="33">
        <v>18547.915454000016</v>
      </c>
      <c r="O251" s="33">
        <v>20590.659077999993</v>
      </c>
      <c r="P251" s="101">
        <f t="shared" si="3"/>
        <v>209875.31811939384</v>
      </c>
      <c r="W251" s="64"/>
      <c r="X251" s="63"/>
    </row>
    <row r="252" spans="2:24" x14ac:dyDescent="0.2">
      <c r="B252" s="2" t="s">
        <v>771</v>
      </c>
      <c r="C252" s="2" t="s">
        <v>738</v>
      </c>
      <c r="D252" s="33">
        <v>0</v>
      </c>
      <c r="E252" s="33">
        <v>0</v>
      </c>
      <c r="F252" s="33">
        <v>0</v>
      </c>
      <c r="G252" s="33">
        <v>0</v>
      </c>
      <c r="H252" s="33">
        <v>0</v>
      </c>
      <c r="I252" s="33">
        <v>0</v>
      </c>
      <c r="J252" s="33">
        <v>0</v>
      </c>
      <c r="K252" s="33">
        <v>0</v>
      </c>
      <c r="L252" s="33">
        <v>0</v>
      </c>
      <c r="M252" s="33">
        <v>0</v>
      </c>
      <c r="N252" s="33">
        <v>0</v>
      </c>
      <c r="O252" s="33">
        <v>0</v>
      </c>
      <c r="P252" s="101">
        <f t="shared" si="3"/>
        <v>0</v>
      </c>
      <c r="W252" s="64"/>
      <c r="X252" s="63"/>
    </row>
    <row r="253" spans="2:24" x14ac:dyDescent="0.2">
      <c r="B253" s="2" t="s">
        <v>772</v>
      </c>
      <c r="C253" s="2" t="s">
        <v>738</v>
      </c>
      <c r="D253" s="33">
        <v>0</v>
      </c>
      <c r="E253" s="33">
        <v>0</v>
      </c>
      <c r="F253" s="33">
        <v>0</v>
      </c>
      <c r="G253" s="33">
        <v>0</v>
      </c>
      <c r="H253" s="33">
        <v>0</v>
      </c>
      <c r="I253" s="33">
        <v>0</v>
      </c>
      <c r="J253" s="33">
        <v>0</v>
      </c>
      <c r="K253" s="33">
        <v>0</v>
      </c>
      <c r="L253" s="33">
        <v>0</v>
      </c>
      <c r="M253" s="33">
        <v>0</v>
      </c>
      <c r="N253" s="33">
        <v>0</v>
      </c>
      <c r="O253" s="33">
        <v>0</v>
      </c>
      <c r="P253" s="101">
        <f t="shared" si="3"/>
        <v>0</v>
      </c>
      <c r="W253" s="64"/>
      <c r="X253" s="63"/>
    </row>
    <row r="254" spans="2:24" x14ac:dyDescent="0.2">
      <c r="B254" s="2" t="s">
        <v>773</v>
      </c>
      <c r="C254" s="2" t="s">
        <v>738</v>
      </c>
      <c r="D254" s="33">
        <v>0</v>
      </c>
      <c r="E254" s="33">
        <v>0</v>
      </c>
      <c r="F254" s="33">
        <v>0</v>
      </c>
      <c r="G254" s="33">
        <v>0</v>
      </c>
      <c r="H254" s="33">
        <v>0</v>
      </c>
      <c r="I254" s="33">
        <v>0</v>
      </c>
      <c r="J254" s="33">
        <v>0</v>
      </c>
      <c r="K254" s="33">
        <v>0</v>
      </c>
      <c r="L254" s="33">
        <v>0</v>
      </c>
      <c r="M254" s="33">
        <v>0</v>
      </c>
      <c r="N254" s="33">
        <v>0</v>
      </c>
      <c r="O254" s="33">
        <v>0</v>
      </c>
      <c r="P254" s="101">
        <f t="shared" si="3"/>
        <v>0</v>
      </c>
      <c r="W254" s="64"/>
      <c r="X254" s="63"/>
    </row>
    <row r="255" spans="2:24" x14ac:dyDescent="0.2">
      <c r="B255" s="2" t="s">
        <v>774</v>
      </c>
      <c r="C255" s="2" t="s">
        <v>738</v>
      </c>
      <c r="D255" s="33">
        <v>0</v>
      </c>
      <c r="E255" s="33">
        <v>0</v>
      </c>
      <c r="F255" s="33">
        <v>0</v>
      </c>
      <c r="G255" s="33">
        <v>0</v>
      </c>
      <c r="H255" s="33">
        <v>0</v>
      </c>
      <c r="I255" s="33">
        <v>0</v>
      </c>
      <c r="J255" s="33">
        <v>0</v>
      </c>
      <c r="K255" s="33">
        <v>0</v>
      </c>
      <c r="L255" s="33">
        <v>0</v>
      </c>
      <c r="M255" s="33">
        <v>0</v>
      </c>
      <c r="N255" s="33">
        <v>0</v>
      </c>
      <c r="O255" s="33">
        <v>0</v>
      </c>
      <c r="P255" s="101">
        <f t="shared" si="3"/>
        <v>0</v>
      </c>
      <c r="W255" s="64"/>
      <c r="X255" s="63"/>
    </row>
    <row r="256" spans="2:24" x14ac:dyDescent="0.2">
      <c r="B256" s="2" t="s">
        <v>122</v>
      </c>
      <c r="C256" s="2" t="s">
        <v>738</v>
      </c>
      <c r="D256" s="33">
        <v>0</v>
      </c>
      <c r="E256" s="33">
        <v>0</v>
      </c>
      <c r="F256" s="33">
        <v>0</v>
      </c>
      <c r="G256" s="33">
        <v>0</v>
      </c>
      <c r="H256" s="33">
        <v>0</v>
      </c>
      <c r="I256" s="33">
        <v>0</v>
      </c>
      <c r="J256" s="33">
        <v>0</v>
      </c>
      <c r="K256" s="33">
        <v>0</v>
      </c>
      <c r="L256" s="33">
        <v>0</v>
      </c>
      <c r="M256" s="33">
        <v>0</v>
      </c>
      <c r="N256" s="33">
        <v>0</v>
      </c>
      <c r="O256" s="33">
        <v>0</v>
      </c>
      <c r="P256" s="101">
        <f t="shared" si="3"/>
        <v>0</v>
      </c>
      <c r="W256" s="64"/>
      <c r="X256" s="63"/>
    </row>
    <row r="257" spans="2:24" x14ac:dyDescent="0.2">
      <c r="B257" s="2" t="s">
        <v>627</v>
      </c>
      <c r="C257" s="2" t="s">
        <v>738</v>
      </c>
      <c r="D257" s="33">
        <v>0</v>
      </c>
      <c r="E257" s="33">
        <v>0</v>
      </c>
      <c r="F257" s="33">
        <v>0</v>
      </c>
      <c r="G257" s="33">
        <v>0</v>
      </c>
      <c r="H257" s="33">
        <v>0</v>
      </c>
      <c r="I257" s="33">
        <v>0</v>
      </c>
      <c r="J257" s="33">
        <v>0</v>
      </c>
      <c r="K257" s="33">
        <v>0</v>
      </c>
      <c r="L257" s="33">
        <v>437.45427700000005</v>
      </c>
      <c r="M257" s="33">
        <v>464.27425599999998</v>
      </c>
      <c r="N257" s="33">
        <v>444.54339800000008</v>
      </c>
      <c r="O257" s="33">
        <v>382.0379270000002</v>
      </c>
      <c r="P257" s="101">
        <f t="shared" si="3"/>
        <v>1728.3098580000001</v>
      </c>
      <c r="W257" s="64"/>
      <c r="X257" s="63"/>
    </row>
    <row r="258" spans="2:24" x14ac:dyDescent="0.2">
      <c r="B258" s="2" t="s">
        <v>53</v>
      </c>
      <c r="C258" s="2" t="s">
        <v>738</v>
      </c>
      <c r="D258" s="33">
        <v>0</v>
      </c>
      <c r="E258" s="33">
        <v>0</v>
      </c>
      <c r="F258" s="33">
        <v>0</v>
      </c>
      <c r="G258" s="33">
        <v>0</v>
      </c>
      <c r="H258" s="33">
        <v>0</v>
      </c>
      <c r="I258" s="33">
        <v>0</v>
      </c>
      <c r="J258" s="33">
        <v>0</v>
      </c>
      <c r="K258" s="33">
        <v>0</v>
      </c>
      <c r="L258" s="33">
        <v>0</v>
      </c>
      <c r="M258" s="33">
        <v>0</v>
      </c>
      <c r="N258" s="33">
        <v>0</v>
      </c>
      <c r="O258" s="33">
        <v>0</v>
      </c>
      <c r="P258" s="101">
        <f t="shared" si="3"/>
        <v>0</v>
      </c>
      <c r="W258" s="64"/>
      <c r="X258" s="63"/>
    </row>
    <row r="259" spans="2:24" x14ac:dyDescent="0.2">
      <c r="B259" s="2" t="s">
        <v>65</v>
      </c>
      <c r="C259" s="2" t="s">
        <v>738</v>
      </c>
      <c r="D259" s="33">
        <v>0</v>
      </c>
      <c r="E259" s="33">
        <v>0</v>
      </c>
      <c r="F259" s="33">
        <v>0</v>
      </c>
      <c r="G259" s="33">
        <v>0</v>
      </c>
      <c r="H259" s="33">
        <v>0</v>
      </c>
      <c r="I259" s="33">
        <v>0</v>
      </c>
      <c r="J259" s="33">
        <v>0</v>
      </c>
      <c r="K259" s="33">
        <v>0</v>
      </c>
      <c r="L259" s="33">
        <v>0</v>
      </c>
      <c r="M259" s="33">
        <v>0</v>
      </c>
      <c r="N259" s="33">
        <v>0</v>
      </c>
      <c r="O259" s="33">
        <v>0</v>
      </c>
      <c r="P259" s="101">
        <f t="shared" si="3"/>
        <v>0</v>
      </c>
      <c r="W259" s="64"/>
      <c r="X259" s="63"/>
    </row>
    <row r="260" spans="2:24" x14ac:dyDescent="0.2">
      <c r="B260" s="2" t="s">
        <v>55</v>
      </c>
      <c r="C260" s="2" t="s">
        <v>738</v>
      </c>
      <c r="D260" s="33">
        <v>1735.1787529994988</v>
      </c>
      <c r="E260" s="33">
        <v>1591.7170688995639</v>
      </c>
      <c r="F260" s="33">
        <v>1733.9225039999999</v>
      </c>
      <c r="G260" s="33">
        <v>1447.3100600000002</v>
      </c>
      <c r="H260" s="33">
        <v>1666.0406449999987</v>
      </c>
      <c r="I260" s="33">
        <v>1582.5085990000002</v>
      </c>
      <c r="J260" s="33">
        <v>1339.7821779999999</v>
      </c>
      <c r="K260" s="33">
        <v>1672.2630879999983</v>
      </c>
      <c r="L260" s="33">
        <v>0</v>
      </c>
      <c r="M260" s="33">
        <v>0</v>
      </c>
      <c r="N260" s="33">
        <v>0</v>
      </c>
      <c r="O260" s="33">
        <v>0</v>
      </c>
      <c r="P260" s="101">
        <f t="shared" si="3"/>
        <v>12768.72289589906</v>
      </c>
      <c r="W260" s="64"/>
      <c r="X260" s="63"/>
    </row>
    <row r="261" spans="2:24" x14ac:dyDescent="0.2">
      <c r="B261" s="2" t="s">
        <v>72</v>
      </c>
      <c r="C261" s="2" t="s">
        <v>738</v>
      </c>
      <c r="D261" s="33">
        <v>0</v>
      </c>
      <c r="E261" s="33">
        <v>0</v>
      </c>
      <c r="F261" s="33">
        <v>0</v>
      </c>
      <c r="G261" s="33">
        <v>0</v>
      </c>
      <c r="H261" s="33">
        <v>0</v>
      </c>
      <c r="I261" s="33">
        <v>0</v>
      </c>
      <c r="J261" s="33">
        <v>0</v>
      </c>
      <c r="K261" s="33">
        <v>0</v>
      </c>
      <c r="L261" s="33">
        <v>0</v>
      </c>
      <c r="M261" s="33">
        <v>0</v>
      </c>
      <c r="N261" s="33">
        <v>0</v>
      </c>
      <c r="O261" s="33">
        <v>0</v>
      </c>
      <c r="P261" s="101">
        <f t="shared" si="3"/>
        <v>0</v>
      </c>
      <c r="W261" s="64"/>
      <c r="X261" s="63"/>
    </row>
    <row r="262" spans="2:24" x14ac:dyDescent="0.2">
      <c r="B262" s="2" t="s">
        <v>64</v>
      </c>
      <c r="C262" s="2" t="s">
        <v>738</v>
      </c>
      <c r="D262" s="33">
        <v>0</v>
      </c>
      <c r="E262" s="33">
        <v>0</v>
      </c>
      <c r="F262" s="33">
        <v>0</v>
      </c>
      <c r="G262" s="33">
        <v>0</v>
      </c>
      <c r="H262" s="33">
        <v>0</v>
      </c>
      <c r="I262" s="33">
        <v>0</v>
      </c>
      <c r="J262" s="33">
        <v>0</v>
      </c>
      <c r="K262" s="33">
        <v>0</v>
      </c>
      <c r="L262" s="33">
        <v>0</v>
      </c>
      <c r="M262" s="33">
        <v>0</v>
      </c>
      <c r="N262" s="33">
        <v>0</v>
      </c>
      <c r="O262" s="33">
        <v>0</v>
      </c>
      <c r="P262" s="101">
        <f t="shared" si="3"/>
        <v>0</v>
      </c>
      <c r="W262" s="64"/>
      <c r="X262" s="63"/>
    </row>
    <row r="263" spans="2:24" x14ac:dyDescent="0.2">
      <c r="B263" s="2" t="s">
        <v>63</v>
      </c>
      <c r="C263" s="2" t="s">
        <v>738</v>
      </c>
      <c r="D263" s="33">
        <v>0</v>
      </c>
      <c r="E263" s="33">
        <v>0</v>
      </c>
      <c r="F263" s="33">
        <v>0</v>
      </c>
      <c r="G263" s="33">
        <v>0</v>
      </c>
      <c r="H263" s="33">
        <v>0</v>
      </c>
      <c r="I263" s="33">
        <v>0</v>
      </c>
      <c r="J263" s="33">
        <v>0</v>
      </c>
      <c r="K263" s="33">
        <v>0</v>
      </c>
      <c r="L263" s="33">
        <v>0</v>
      </c>
      <c r="M263" s="33">
        <v>0</v>
      </c>
      <c r="N263" s="33">
        <v>0</v>
      </c>
      <c r="O263" s="33">
        <v>0</v>
      </c>
      <c r="P263" s="101">
        <f t="shared" si="3"/>
        <v>0</v>
      </c>
      <c r="W263" s="64"/>
      <c r="X263" s="63"/>
    </row>
    <row r="264" spans="2:24" x14ac:dyDescent="0.2">
      <c r="B264" s="2" t="s">
        <v>106</v>
      </c>
      <c r="C264" s="2" t="s">
        <v>738</v>
      </c>
      <c r="D264" s="33">
        <v>0</v>
      </c>
      <c r="E264" s="33">
        <v>0</v>
      </c>
      <c r="F264" s="33">
        <v>0</v>
      </c>
      <c r="G264" s="33">
        <v>0</v>
      </c>
      <c r="H264" s="33">
        <v>0</v>
      </c>
      <c r="I264" s="33">
        <v>0</v>
      </c>
      <c r="J264" s="33">
        <v>0</v>
      </c>
      <c r="K264" s="33">
        <v>0</v>
      </c>
      <c r="L264" s="33">
        <v>0</v>
      </c>
      <c r="M264" s="33">
        <v>0</v>
      </c>
      <c r="N264" s="33">
        <v>0</v>
      </c>
      <c r="O264" s="33">
        <v>0</v>
      </c>
      <c r="P264" s="101">
        <f t="shared" si="3"/>
        <v>0</v>
      </c>
      <c r="W264" s="64"/>
      <c r="X264" s="63"/>
    </row>
    <row r="265" spans="2:24" x14ac:dyDescent="0.2">
      <c r="B265" s="2" t="s">
        <v>133</v>
      </c>
      <c r="C265" s="2" t="s">
        <v>738</v>
      </c>
      <c r="D265" s="33">
        <v>0</v>
      </c>
      <c r="E265" s="33">
        <v>0</v>
      </c>
      <c r="F265" s="33">
        <v>0</v>
      </c>
      <c r="G265" s="33">
        <v>0</v>
      </c>
      <c r="H265" s="33">
        <v>0</v>
      </c>
      <c r="I265" s="33">
        <v>0</v>
      </c>
      <c r="J265" s="33">
        <v>0</v>
      </c>
      <c r="K265" s="33">
        <v>0</v>
      </c>
      <c r="L265" s="33">
        <v>0</v>
      </c>
      <c r="M265" s="33">
        <v>0</v>
      </c>
      <c r="N265" s="33">
        <v>0</v>
      </c>
      <c r="O265" s="33">
        <v>0</v>
      </c>
      <c r="P265" s="101">
        <f t="shared" ref="P265:P300" si="4">SUM(D265:O265)</f>
        <v>0</v>
      </c>
      <c r="W265" s="64"/>
      <c r="X265" s="63"/>
    </row>
    <row r="266" spans="2:24" x14ac:dyDescent="0.2">
      <c r="B266" s="2" t="s">
        <v>134</v>
      </c>
      <c r="C266" s="2" t="s">
        <v>738</v>
      </c>
      <c r="D266" s="33">
        <v>0</v>
      </c>
      <c r="E266" s="33">
        <v>0</v>
      </c>
      <c r="F266" s="33">
        <v>0</v>
      </c>
      <c r="G266" s="33">
        <v>0</v>
      </c>
      <c r="H266" s="33">
        <v>0</v>
      </c>
      <c r="I266" s="33">
        <v>0</v>
      </c>
      <c r="J266" s="33">
        <v>0</v>
      </c>
      <c r="K266" s="33">
        <v>0</v>
      </c>
      <c r="L266" s="33">
        <v>0</v>
      </c>
      <c r="M266" s="33">
        <v>0</v>
      </c>
      <c r="N266" s="33">
        <v>0</v>
      </c>
      <c r="O266" s="33">
        <v>0</v>
      </c>
      <c r="P266" s="101">
        <f t="shared" si="4"/>
        <v>0</v>
      </c>
      <c r="W266" s="64"/>
      <c r="X266" s="63"/>
    </row>
    <row r="267" spans="2:24" x14ac:dyDescent="0.2">
      <c r="B267" s="2" t="s">
        <v>628</v>
      </c>
      <c r="C267" s="2" t="s">
        <v>738</v>
      </c>
      <c r="D267" s="33">
        <v>0</v>
      </c>
      <c r="E267" s="33">
        <v>0</v>
      </c>
      <c r="F267" s="33">
        <v>0</v>
      </c>
      <c r="G267" s="33">
        <v>0</v>
      </c>
      <c r="H267" s="33">
        <v>0</v>
      </c>
      <c r="I267" s="33">
        <v>0</v>
      </c>
      <c r="J267" s="33">
        <v>0</v>
      </c>
      <c r="K267" s="33">
        <v>0</v>
      </c>
      <c r="L267" s="33">
        <v>0</v>
      </c>
      <c r="M267" s="33">
        <v>0</v>
      </c>
      <c r="N267" s="33">
        <v>0</v>
      </c>
      <c r="O267" s="33">
        <v>0</v>
      </c>
      <c r="P267" s="101">
        <f t="shared" si="4"/>
        <v>0</v>
      </c>
      <c r="W267" s="64"/>
      <c r="X267" s="63"/>
    </row>
    <row r="268" spans="2:24" x14ac:dyDescent="0.2">
      <c r="B268" s="2" t="s">
        <v>344</v>
      </c>
      <c r="C268" s="2" t="s">
        <v>738</v>
      </c>
      <c r="D268" s="33">
        <v>98.741988000000049</v>
      </c>
      <c r="E268" s="33">
        <v>27.125999999999991</v>
      </c>
      <c r="F268" s="33">
        <v>114.80027000000004</v>
      </c>
      <c r="G268" s="33">
        <v>152.67010800000006</v>
      </c>
      <c r="H268" s="33">
        <v>153.29786400000017</v>
      </c>
      <c r="I268" s="33">
        <v>138.1721280000001</v>
      </c>
      <c r="J268" s="33">
        <v>153.75022800000002</v>
      </c>
      <c r="K268" s="33">
        <v>164.69354999999987</v>
      </c>
      <c r="L268" s="33">
        <v>158.96898000000039</v>
      </c>
      <c r="M268" s="33">
        <v>153.70027200000021</v>
      </c>
      <c r="N268" s="33">
        <v>144.48135599999992</v>
      </c>
      <c r="O268" s="33">
        <v>153.23888399999993</v>
      </c>
      <c r="P268" s="101">
        <f t="shared" si="4"/>
        <v>1613.6416280000008</v>
      </c>
      <c r="W268" s="64"/>
      <c r="X268" s="63"/>
    </row>
    <row r="269" spans="2:24" x14ac:dyDescent="0.2">
      <c r="B269" s="2" t="s">
        <v>568</v>
      </c>
      <c r="C269" s="2" t="s">
        <v>738</v>
      </c>
      <c r="D269" s="33">
        <v>549.29533200000071</v>
      </c>
      <c r="E269" s="33">
        <v>166.39225499999998</v>
      </c>
      <c r="F269" s="33">
        <v>417.26833899999968</v>
      </c>
      <c r="G269" s="33">
        <v>807.95770200000027</v>
      </c>
      <c r="H269" s="33">
        <v>846.10033399999895</v>
      </c>
      <c r="I269" s="33">
        <v>1173.1005099999998</v>
      </c>
      <c r="J269" s="33">
        <v>1197.6455129999999</v>
      </c>
      <c r="K269" s="33">
        <v>979.66996299999914</v>
      </c>
      <c r="L269" s="33">
        <v>1142.5988420000012</v>
      </c>
      <c r="M269" s="33">
        <v>1339.9991890000006</v>
      </c>
      <c r="N269" s="33">
        <v>1147.7434469999992</v>
      </c>
      <c r="O269" s="33">
        <v>325.40886799999947</v>
      </c>
      <c r="P269" s="101">
        <f t="shared" si="4"/>
        <v>10093.180293999998</v>
      </c>
      <c r="W269" s="64"/>
      <c r="X269" s="63"/>
    </row>
    <row r="270" spans="2:24" x14ac:dyDescent="0.2">
      <c r="B270" s="2" t="s">
        <v>775</v>
      </c>
      <c r="C270" s="2" t="s">
        <v>738</v>
      </c>
      <c r="D270" s="33">
        <v>103.54699899999997</v>
      </c>
      <c r="E270" s="33">
        <v>90.310998000000026</v>
      </c>
      <c r="F270" s="33">
        <v>103.56699099999997</v>
      </c>
      <c r="G270" s="33">
        <v>86.33386899999995</v>
      </c>
      <c r="H270" s="33">
        <v>87.621662000000029</v>
      </c>
      <c r="I270" s="33">
        <v>71.747851000000011</v>
      </c>
      <c r="J270" s="33">
        <v>74.739412000000016</v>
      </c>
      <c r="K270" s="33">
        <v>84.14574999999995</v>
      </c>
      <c r="L270" s="33">
        <v>96.645432999999997</v>
      </c>
      <c r="M270" s="33">
        <v>103.91697999999998</v>
      </c>
      <c r="N270" s="33">
        <v>101.55722900000001</v>
      </c>
      <c r="O270" s="33">
        <v>0</v>
      </c>
      <c r="P270" s="101">
        <f t="shared" si="4"/>
        <v>1004.1331739999998</v>
      </c>
      <c r="W270" s="64"/>
      <c r="X270" s="63"/>
    </row>
    <row r="271" spans="2:24" x14ac:dyDescent="0.2">
      <c r="B271" s="2" t="s">
        <v>776</v>
      </c>
      <c r="C271" s="2" t="s">
        <v>738</v>
      </c>
      <c r="D271" s="33">
        <v>0</v>
      </c>
      <c r="E271" s="33">
        <v>0</v>
      </c>
      <c r="F271" s="33">
        <v>0</v>
      </c>
      <c r="G271" s="33">
        <v>0</v>
      </c>
      <c r="H271" s="33">
        <v>0</v>
      </c>
      <c r="I271" s="33">
        <v>0</v>
      </c>
      <c r="J271" s="33">
        <v>0</v>
      </c>
      <c r="K271" s="33">
        <v>137.732</v>
      </c>
      <c r="L271" s="33">
        <v>1232.0319439999996</v>
      </c>
      <c r="M271" s="33">
        <v>1878.6718860000003</v>
      </c>
      <c r="N271" s="33">
        <v>2331.0010319999983</v>
      </c>
      <c r="O271" s="33">
        <v>2512.7468039999985</v>
      </c>
      <c r="P271" s="101">
        <f t="shared" si="4"/>
        <v>8092.1836659999972</v>
      </c>
      <c r="W271" s="64"/>
      <c r="X271" s="63"/>
    </row>
    <row r="272" spans="2:24" x14ac:dyDescent="0.2">
      <c r="B272" s="2" t="s">
        <v>777</v>
      </c>
      <c r="C272" s="2" t="s">
        <v>738</v>
      </c>
      <c r="D272" s="33">
        <v>0</v>
      </c>
      <c r="E272" s="33">
        <v>0</v>
      </c>
      <c r="F272" s="33">
        <v>0</v>
      </c>
      <c r="G272" s="33">
        <v>0</v>
      </c>
      <c r="H272" s="33">
        <v>0</v>
      </c>
      <c r="I272" s="33">
        <v>0</v>
      </c>
      <c r="J272" s="33">
        <v>0</v>
      </c>
      <c r="K272" s="33">
        <v>26.829000000000001</v>
      </c>
      <c r="L272" s="33">
        <v>48.719275999999951</v>
      </c>
      <c r="M272" s="33">
        <v>492.43764900000019</v>
      </c>
      <c r="N272" s="33">
        <v>819.38647399999979</v>
      </c>
      <c r="O272" s="33">
        <v>910.57555600000001</v>
      </c>
      <c r="P272" s="101">
        <f t="shared" si="4"/>
        <v>2297.9479549999996</v>
      </c>
      <c r="W272" s="64"/>
      <c r="X272" s="63"/>
    </row>
    <row r="273" spans="2:24" x14ac:dyDescent="0.2">
      <c r="B273" s="2" t="s">
        <v>778</v>
      </c>
      <c r="C273" s="2" t="s">
        <v>738</v>
      </c>
      <c r="D273" s="33">
        <v>0</v>
      </c>
      <c r="E273" s="33">
        <v>0</v>
      </c>
      <c r="F273" s="33">
        <v>0</v>
      </c>
      <c r="G273" s="33">
        <v>0</v>
      </c>
      <c r="H273" s="33">
        <v>0</v>
      </c>
      <c r="I273" s="33">
        <v>0</v>
      </c>
      <c r="J273" s="33">
        <v>0</v>
      </c>
      <c r="K273" s="33">
        <v>31.580726999999996</v>
      </c>
      <c r="L273" s="33">
        <v>483.76037100000008</v>
      </c>
      <c r="M273" s="33">
        <v>648.59071499999936</v>
      </c>
      <c r="N273" s="33">
        <v>834.90244100000029</v>
      </c>
      <c r="O273" s="33">
        <v>959.5643759999997</v>
      </c>
      <c r="P273" s="101">
        <f t="shared" si="4"/>
        <v>2958.3986299999997</v>
      </c>
      <c r="W273" s="64"/>
      <c r="X273" s="63"/>
    </row>
    <row r="274" spans="2:24" x14ac:dyDescent="0.2">
      <c r="B274" s="2" t="s">
        <v>779</v>
      </c>
      <c r="C274" s="2" t="s">
        <v>738</v>
      </c>
      <c r="D274" s="33">
        <v>0</v>
      </c>
      <c r="E274" s="33">
        <v>0</v>
      </c>
      <c r="F274" s="33">
        <v>0</v>
      </c>
      <c r="G274" s="33">
        <v>0</v>
      </c>
      <c r="H274" s="33">
        <v>0</v>
      </c>
      <c r="I274" s="33">
        <v>0</v>
      </c>
      <c r="J274" s="33">
        <v>0</v>
      </c>
      <c r="K274" s="33">
        <v>329.90243600000008</v>
      </c>
      <c r="L274" s="33">
        <v>401.52464700000013</v>
      </c>
      <c r="M274" s="33">
        <v>585.93346599999961</v>
      </c>
      <c r="N274" s="33">
        <v>802.69936200000063</v>
      </c>
      <c r="O274" s="33">
        <v>877.39837999999929</v>
      </c>
      <c r="P274" s="101">
        <f t="shared" si="4"/>
        <v>2997.4582909999999</v>
      </c>
      <c r="W274" s="64"/>
      <c r="X274" s="63"/>
    </row>
    <row r="275" spans="2:24" x14ac:dyDescent="0.2">
      <c r="B275" s="2" t="s">
        <v>780</v>
      </c>
      <c r="C275" s="2" t="s">
        <v>738</v>
      </c>
      <c r="D275" s="33">
        <v>0</v>
      </c>
      <c r="E275" s="33">
        <v>0</v>
      </c>
      <c r="F275" s="33">
        <v>0</v>
      </c>
      <c r="G275" s="33">
        <v>0</v>
      </c>
      <c r="H275" s="33">
        <v>0</v>
      </c>
      <c r="I275" s="33">
        <v>0</v>
      </c>
      <c r="J275" s="33">
        <v>0</v>
      </c>
      <c r="K275" s="33">
        <v>345.05364499999968</v>
      </c>
      <c r="L275" s="33">
        <v>480.26572200000004</v>
      </c>
      <c r="M275" s="33">
        <v>668.74274900000012</v>
      </c>
      <c r="N275" s="33">
        <v>825.22786299999984</v>
      </c>
      <c r="O275" s="33">
        <v>945.1018689999994</v>
      </c>
      <c r="P275" s="101">
        <f t="shared" si="4"/>
        <v>3264.3918479999993</v>
      </c>
      <c r="W275" s="64"/>
      <c r="X275" s="63"/>
    </row>
    <row r="276" spans="2:24" x14ac:dyDescent="0.2">
      <c r="B276" s="2" t="s">
        <v>781</v>
      </c>
      <c r="C276" s="2" t="s">
        <v>738</v>
      </c>
      <c r="D276" s="33">
        <v>0</v>
      </c>
      <c r="E276" s="33">
        <v>0</v>
      </c>
      <c r="F276" s="33">
        <v>0</v>
      </c>
      <c r="G276" s="33">
        <v>0</v>
      </c>
      <c r="H276" s="33">
        <v>0</v>
      </c>
      <c r="I276" s="33">
        <v>0</v>
      </c>
      <c r="J276" s="33">
        <v>0</v>
      </c>
      <c r="K276" s="33">
        <v>0</v>
      </c>
      <c r="L276" s="33">
        <v>0</v>
      </c>
      <c r="M276" s="33">
        <v>871.1125500000004</v>
      </c>
      <c r="N276" s="33">
        <v>998.26715500000023</v>
      </c>
      <c r="O276" s="33">
        <v>2628.6431129999992</v>
      </c>
      <c r="P276" s="101">
        <f t="shared" si="4"/>
        <v>4498.0228179999995</v>
      </c>
      <c r="W276" s="64"/>
      <c r="X276" s="63"/>
    </row>
    <row r="277" spans="2:24" x14ac:dyDescent="0.2">
      <c r="B277" s="2" t="s">
        <v>782</v>
      </c>
      <c r="C277" s="2" t="s">
        <v>738</v>
      </c>
      <c r="D277" s="33">
        <v>0</v>
      </c>
      <c r="E277" s="33">
        <v>0</v>
      </c>
      <c r="F277" s="33">
        <v>0</v>
      </c>
      <c r="G277" s="33">
        <v>0</v>
      </c>
      <c r="H277" s="33">
        <v>0</v>
      </c>
      <c r="I277" s="33">
        <v>0</v>
      </c>
      <c r="J277" s="33">
        <v>0</v>
      </c>
      <c r="K277" s="33">
        <v>0</v>
      </c>
      <c r="L277" s="33">
        <v>0</v>
      </c>
      <c r="M277" s="33">
        <v>875.84555000000034</v>
      </c>
      <c r="N277" s="33">
        <v>998.26715500000023</v>
      </c>
      <c r="O277" s="33">
        <v>0</v>
      </c>
      <c r="P277" s="101">
        <f t="shared" si="4"/>
        <v>1874.1127050000005</v>
      </c>
      <c r="W277" s="64"/>
      <c r="X277" s="63"/>
    </row>
    <row r="278" spans="2:24" x14ac:dyDescent="0.2">
      <c r="B278" s="2" t="s">
        <v>783</v>
      </c>
      <c r="C278" s="2" t="s">
        <v>738</v>
      </c>
      <c r="D278" s="33">
        <v>0</v>
      </c>
      <c r="E278" s="33">
        <v>0</v>
      </c>
      <c r="F278" s="33">
        <v>0</v>
      </c>
      <c r="G278" s="33">
        <v>0</v>
      </c>
      <c r="H278" s="33">
        <v>0</v>
      </c>
      <c r="I278" s="33">
        <v>0</v>
      </c>
      <c r="J278" s="33">
        <v>0</v>
      </c>
      <c r="K278" s="33">
        <v>0</v>
      </c>
      <c r="L278" s="33">
        <v>119.58158000000003</v>
      </c>
      <c r="M278" s="33">
        <v>520.30466599999954</v>
      </c>
      <c r="N278" s="33">
        <v>616.32947699999977</v>
      </c>
      <c r="O278" s="33">
        <v>566.43368700000008</v>
      </c>
      <c r="P278" s="101">
        <f t="shared" si="4"/>
        <v>1822.6494099999995</v>
      </c>
      <c r="W278" s="64"/>
      <c r="X278" s="63"/>
    </row>
    <row r="279" spans="2:24" x14ac:dyDescent="0.2">
      <c r="B279" s="2" t="s">
        <v>784</v>
      </c>
      <c r="C279" s="2" t="s">
        <v>738</v>
      </c>
      <c r="D279" s="33">
        <v>0</v>
      </c>
      <c r="E279" s="33">
        <v>0</v>
      </c>
      <c r="F279" s="33">
        <v>0</v>
      </c>
      <c r="G279" s="33">
        <v>0</v>
      </c>
      <c r="H279" s="33">
        <v>0</v>
      </c>
      <c r="I279" s="33">
        <v>0</v>
      </c>
      <c r="J279" s="33">
        <v>0</v>
      </c>
      <c r="K279" s="33">
        <v>0</v>
      </c>
      <c r="L279" s="33">
        <v>29.124523999999973</v>
      </c>
      <c r="M279" s="33">
        <v>447.48132999999996</v>
      </c>
      <c r="N279" s="33">
        <v>812.65868599999953</v>
      </c>
      <c r="O279" s="33">
        <v>709.28031700000042</v>
      </c>
      <c r="P279" s="101">
        <f t="shared" si="4"/>
        <v>1998.5448569999999</v>
      </c>
      <c r="W279" s="64"/>
      <c r="X279" s="63"/>
    </row>
    <row r="280" spans="2:24" x14ac:dyDescent="0.2">
      <c r="B280" s="2" t="s">
        <v>785</v>
      </c>
      <c r="C280" s="2" t="s">
        <v>738</v>
      </c>
      <c r="D280" s="33">
        <v>0</v>
      </c>
      <c r="E280" s="33">
        <v>0</v>
      </c>
      <c r="F280" s="33">
        <v>0</v>
      </c>
      <c r="G280" s="33">
        <v>0</v>
      </c>
      <c r="H280" s="33">
        <v>0</v>
      </c>
      <c r="I280" s="33">
        <v>0</v>
      </c>
      <c r="J280" s="33">
        <v>0</v>
      </c>
      <c r="K280" s="33">
        <v>0</v>
      </c>
      <c r="L280" s="33">
        <v>0</v>
      </c>
      <c r="M280" s="33">
        <v>0</v>
      </c>
      <c r="N280" s="33">
        <v>2206.9672710000004</v>
      </c>
      <c r="O280" s="33">
        <v>2642.3304040000003</v>
      </c>
      <c r="P280" s="101">
        <f t="shared" si="4"/>
        <v>4849.2976750000007</v>
      </c>
      <c r="W280" s="64"/>
      <c r="X280" s="63"/>
    </row>
    <row r="281" spans="2:24" x14ac:dyDescent="0.2">
      <c r="B281" s="2" t="s">
        <v>786</v>
      </c>
      <c r="C281" s="2" t="s">
        <v>738</v>
      </c>
      <c r="D281" s="33">
        <v>0</v>
      </c>
      <c r="E281" s="33">
        <v>0</v>
      </c>
      <c r="F281" s="33">
        <v>0</v>
      </c>
      <c r="G281" s="33">
        <v>0</v>
      </c>
      <c r="H281" s="33">
        <v>0</v>
      </c>
      <c r="I281" s="33">
        <v>0</v>
      </c>
      <c r="J281" s="33">
        <v>0</v>
      </c>
      <c r="K281" s="33">
        <v>0</v>
      </c>
      <c r="L281" s="33">
        <v>0</v>
      </c>
      <c r="M281" s="33">
        <v>550.54780600000004</v>
      </c>
      <c r="N281" s="33">
        <v>672.87071299999991</v>
      </c>
      <c r="O281" s="33">
        <v>667.03772200000003</v>
      </c>
      <c r="P281" s="101">
        <f t="shared" si="4"/>
        <v>1890.4562409999999</v>
      </c>
      <c r="W281" s="64"/>
      <c r="X281" s="63"/>
    </row>
    <row r="282" spans="2:24" x14ac:dyDescent="0.2">
      <c r="B282" s="2" t="s">
        <v>787</v>
      </c>
      <c r="C282" s="2" t="s">
        <v>738</v>
      </c>
      <c r="D282" s="33">
        <v>0</v>
      </c>
      <c r="E282" s="33">
        <v>0</v>
      </c>
      <c r="F282" s="33">
        <v>0</v>
      </c>
      <c r="G282" s="33">
        <v>0</v>
      </c>
      <c r="H282" s="33">
        <v>0</v>
      </c>
      <c r="I282" s="33">
        <v>0</v>
      </c>
      <c r="J282" s="33">
        <v>0</v>
      </c>
      <c r="K282" s="33">
        <v>0</v>
      </c>
      <c r="L282" s="33">
        <v>0</v>
      </c>
      <c r="M282" s="33">
        <v>1515.4032619999994</v>
      </c>
      <c r="N282" s="33">
        <v>1839.1742520000014</v>
      </c>
      <c r="O282" s="33">
        <v>2038.2818670000017</v>
      </c>
      <c r="P282" s="101">
        <f t="shared" si="4"/>
        <v>5392.859381000002</v>
      </c>
      <c r="W282" s="64"/>
      <c r="X282" s="63"/>
    </row>
    <row r="283" spans="2:24" x14ac:dyDescent="0.2">
      <c r="B283" s="2" t="s">
        <v>788</v>
      </c>
      <c r="C283" s="2" t="s">
        <v>738</v>
      </c>
      <c r="D283" s="33">
        <v>0</v>
      </c>
      <c r="E283" s="33">
        <v>0</v>
      </c>
      <c r="F283" s="33">
        <v>0</v>
      </c>
      <c r="G283" s="33">
        <v>0</v>
      </c>
      <c r="H283" s="33">
        <v>0</v>
      </c>
      <c r="I283" s="33">
        <v>0</v>
      </c>
      <c r="J283" s="33">
        <v>0</v>
      </c>
      <c r="K283" s="33">
        <v>0</v>
      </c>
      <c r="L283" s="33">
        <v>0</v>
      </c>
      <c r="M283" s="33">
        <v>47.286452999999995</v>
      </c>
      <c r="N283" s="33">
        <v>112.87438100000003</v>
      </c>
      <c r="O283" s="33">
        <v>118.36799999999999</v>
      </c>
      <c r="P283" s="101">
        <f t="shared" si="4"/>
        <v>278.52883400000002</v>
      </c>
      <c r="W283" s="64"/>
      <c r="X283" s="63"/>
    </row>
    <row r="284" spans="2:24" x14ac:dyDescent="0.2">
      <c r="B284" s="2" t="s">
        <v>789</v>
      </c>
      <c r="C284" s="2" t="s">
        <v>738</v>
      </c>
      <c r="D284" s="33">
        <v>0</v>
      </c>
      <c r="E284" s="33">
        <v>0</v>
      </c>
      <c r="F284" s="33">
        <v>0</v>
      </c>
      <c r="G284" s="33">
        <v>0</v>
      </c>
      <c r="H284" s="33">
        <v>0</v>
      </c>
      <c r="I284" s="33">
        <v>0</v>
      </c>
      <c r="J284" s="33">
        <v>0</v>
      </c>
      <c r="K284" s="33">
        <v>0</v>
      </c>
      <c r="L284" s="33">
        <v>0</v>
      </c>
      <c r="M284" s="33">
        <v>497.28581699999989</v>
      </c>
      <c r="N284" s="33">
        <v>652.56774799999982</v>
      </c>
      <c r="O284" s="33">
        <v>0</v>
      </c>
      <c r="P284" s="101">
        <f t="shared" si="4"/>
        <v>1149.8535649999997</v>
      </c>
      <c r="W284" s="64"/>
      <c r="X284" s="63"/>
    </row>
    <row r="285" spans="2:24" x14ac:dyDescent="0.2">
      <c r="B285" s="2" t="s">
        <v>790</v>
      </c>
      <c r="C285" s="2" t="s">
        <v>738</v>
      </c>
      <c r="D285" s="33">
        <v>2820.4960766211834</v>
      </c>
      <c r="E285" s="33">
        <v>2279.5753317761014</v>
      </c>
      <c r="F285" s="33">
        <v>2578.0586205134723</v>
      </c>
      <c r="G285" s="33">
        <v>2128.1943893107355</v>
      </c>
      <c r="H285" s="33">
        <v>2156.1498813942226</v>
      </c>
      <c r="I285" s="33">
        <v>1764.8101555870528</v>
      </c>
      <c r="J285" s="33">
        <v>1680.7919309006706</v>
      </c>
      <c r="K285" s="33">
        <v>2302.8154178464379</v>
      </c>
      <c r="L285" s="33">
        <v>2467.3001459999991</v>
      </c>
      <c r="M285" s="33">
        <v>2869.9436369999994</v>
      </c>
      <c r="N285" s="33">
        <v>2994.6824769999994</v>
      </c>
      <c r="O285" s="33">
        <v>3118.4201039999984</v>
      </c>
      <c r="P285" s="101">
        <f t="shared" si="4"/>
        <v>29161.238167949869</v>
      </c>
      <c r="W285" s="64"/>
      <c r="X285" s="63"/>
    </row>
    <row r="286" spans="2:24" x14ac:dyDescent="0.2">
      <c r="B286" s="2" t="s">
        <v>791</v>
      </c>
      <c r="C286" s="2" t="s">
        <v>738</v>
      </c>
      <c r="D286" s="33">
        <v>2727.8316291424853</v>
      </c>
      <c r="E286" s="33">
        <v>2296.411446801786</v>
      </c>
      <c r="F286" s="33">
        <v>2596.7427750433703</v>
      </c>
      <c r="G286" s="33">
        <v>2039.9130827706692</v>
      </c>
      <c r="H286" s="33">
        <v>1933.694629913193</v>
      </c>
      <c r="I286" s="33">
        <v>1573.5754995690745</v>
      </c>
      <c r="J286" s="33">
        <v>1645.4708434996248</v>
      </c>
      <c r="K286" s="33">
        <v>2486.2901429448452</v>
      </c>
      <c r="L286" s="33">
        <v>2596.8851029999987</v>
      </c>
      <c r="M286" s="33">
        <v>2649.1088369999998</v>
      </c>
      <c r="N286" s="33">
        <v>2895.3748840000007</v>
      </c>
      <c r="O286" s="33">
        <v>2863.8260769999974</v>
      </c>
      <c r="P286" s="101">
        <f t="shared" si="4"/>
        <v>28305.124950685047</v>
      </c>
      <c r="W286" s="64"/>
      <c r="X286" s="63"/>
    </row>
    <row r="287" spans="2:24" x14ac:dyDescent="0.2">
      <c r="B287" s="2" t="s">
        <v>386</v>
      </c>
      <c r="C287" s="2" t="s">
        <v>738</v>
      </c>
      <c r="D287" s="33">
        <v>0</v>
      </c>
      <c r="E287" s="33">
        <v>0</v>
      </c>
      <c r="F287" s="33">
        <v>12.891081</v>
      </c>
      <c r="G287" s="33">
        <v>28.760247999999979</v>
      </c>
      <c r="H287" s="33">
        <v>31.756443999999977</v>
      </c>
      <c r="I287" s="33">
        <v>40.207923000000001</v>
      </c>
      <c r="J287" s="33">
        <v>41.119467000000014</v>
      </c>
      <c r="K287" s="33">
        <v>35.62938399999998</v>
      </c>
      <c r="L287" s="33">
        <v>10.915719999999997</v>
      </c>
      <c r="M287" s="33">
        <v>22.265796000000009</v>
      </c>
      <c r="N287" s="33">
        <v>30.677399000000008</v>
      </c>
      <c r="O287" s="33">
        <v>1.6019240000000015</v>
      </c>
      <c r="P287" s="101">
        <f t="shared" si="4"/>
        <v>255.82538599999995</v>
      </c>
      <c r="W287" s="64"/>
      <c r="X287" s="63"/>
    </row>
    <row r="288" spans="2:24" x14ac:dyDescent="0.2">
      <c r="B288" s="2" t="s">
        <v>273</v>
      </c>
      <c r="C288" s="2" t="s">
        <v>738</v>
      </c>
      <c r="D288" s="33">
        <v>0</v>
      </c>
      <c r="E288" s="33">
        <v>0.29709600000000008</v>
      </c>
      <c r="F288" s="33">
        <v>0</v>
      </c>
      <c r="G288" s="33">
        <v>24.676007999999989</v>
      </c>
      <c r="H288" s="33">
        <v>47.189783999999968</v>
      </c>
      <c r="I288" s="33">
        <v>11.072454000000013</v>
      </c>
      <c r="J288" s="33">
        <v>17.388508000000002</v>
      </c>
      <c r="K288" s="33">
        <v>18.680880000000016</v>
      </c>
      <c r="L288" s="33">
        <v>17.815038000000008</v>
      </c>
      <c r="M288" s="33">
        <v>13.132247999999993</v>
      </c>
      <c r="N288" s="33">
        <v>12.460204999999986</v>
      </c>
      <c r="O288" s="33">
        <v>0</v>
      </c>
      <c r="P288" s="101">
        <f t="shared" si="4"/>
        <v>162.71222099999997</v>
      </c>
      <c r="W288" s="64"/>
      <c r="X288" s="63"/>
    </row>
    <row r="289" spans="2:24" x14ac:dyDescent="0.2">
      <c r="B289" s="2" t="s">
        <v>792</v>
      </c>
      <c r="C289" s="2" t="s">
        <v>738</v>
      </c>
      <c r="D289" s="33">
        <v>18925.920869999998</v>
      </c>
      <c r="E289" s="33">
        <v>14925.950433999993</v>
      </c>
      <c r="F289" s="33">
        <v>16795.05900500001</v>
      </c>
      <c r="G289" s="33">
        <v>13988.703735000001</v>
      </c>
      <c r="H289" s="33">
        <v>13233.922682000006</v>
      </c>
      <c r="I289" s="33">
        <v>10773.038211999992</v>
      </c>
      <c r="J289" s="33">
        <v>10772.712608000003</v>
      </c>
      <c r="K289" s="33">
        <v>13520.605958999997</v>
      </c>
      <c r="L289" s="33">
        <v>16060.909629</v>
      </c>
      <c r="M289" s="33">
        <v>18406.683494000004</v>
      </c>
      <c r="N289" s="33">
        <v>19540.637872999981</v>
      </c>
      <c r="O289" s="33">
        <v>19604.347034000002</v>
      </c>
      <c r="P289" s="101">
        <f t="shared" si="4"/>
        <v>186548.49153499998</v>
      </c>
      <c r="W289" s="64"/>
      <c r="X289" s="63"/>
    </row>
    <row r="290" spans="2:24" x14ac:dyDescent="0.2">
      <c r="B290" s="2" t="s">
        <v>793</v>
      </c>
      <c r="C290" s="2" t="s">
        <v>738</v>
      </c>
      <c r="D290" s="33">
        <v>324.21097600000041</v>
      </c>
      <c r="E290" s="33">
        <v>282.31498400000009</v>
      </c>
      <c r="F290" s="33">
        <v>327.03498199999973</v>
      </c>
      <c r="G290" s="33">
        <v>282.5268430000001</v>
      </c>
      <c r="H290" s="33">
        <v>278.84531500000003</v>
      </c>
      <c r="I290" s="33">
        <v>219.91693600000008</v>
      </c>
      <c r="J290" s="33">
        <v>219.91693600000008</v>
      </c>
      <c r="K290" s="33">
        <v>219.91693600000008</v>
      </c>
      <c r="L290" s="33">
        <v>0</v>
      </c>
      <c r="M290" s="33">
        <v>0</v>
      </c>
      <c r="N290" s="33">
        <v>0</v>
      </c>
      <c r="O290" s="33">
        <v>0</v>
      </c>
      <c r="P290" s="101">
        <f t="shared" si="4"/>
        <v>2154.6839080000009</v>
      </c>
      <c r="W290" s="64"/>
      <c r="X290" s="63"/>
    </row>
    <row r="291" spans="2:24" x14ac:dyDescent="0.2">
      <c r="B291" s="2" t="s">
        <v>794</v>
      </c>
      <c r="C291" s="2" t="s">
        <v>738</v>
      </c>
      <c r="D291" s="33">
        <v>15979.210553748744</v>
      </c>
      <c r="E291" s="33">
        <v>13189.102296785089</v>
      </c>
      <c r="F291" s="33">
        <v>14637.845343869127</v>
      </c>
      <c r="G291" s="33">
        <v>12364.994696548463</v>
      </c>
      <c r="H291" s="33">
        <v>11567.489613962485</v>
      </c>
      <c r="I291" s="33">
        <v>9547.4952536010915</v>
      </c>
      <c r="J291" s="33">
        <v>9571.8796679727257</v>
      </c>
      <c r="K291" s="33">
        <v>12640.954998191113</v>
      </c>
      <c r="L291" s="33">
        <v>14098.205241999995</v>
      </c>
      <c r="M291" s="33">
        <v>16026.694104000002</v>
      </c>
      <c r="N291" s="33">
        <v>16723.505658999999</v>
      </c>
      <c r="O291" s="33">
        <v>16732.563072000004</v>
      </c>
      <c r="P291" s="101">
        <f t="shared" si="4"/>
        <v>163079.94050167885</v>
      </c>
      <c r="W291" s="64"/>
      <c r="X291" s="63"/>
    </row>
    <row r="292" spans="2:24" x14ac:dyDescent="0.2">
      <c r="B292" s="2" t="s">
        <v>760</v>
      </c>
      <c r="C292" s="2" t="s">
        <v>738</v>
      </c>
      <c r="D292" s="33">
        <v>2155.532921</v>
      </c>
      <c r="E292" s="33">
        <v>1745.9741870000005</v>
      </c>
      <c r="F292" s="33">
        <v>1945.3547759999999</v>
      </c>
      <c r="G292" s="33">
        <v>1564.1820810000004</v>
      </c>
      <c r="H292" s="33">
        <v>1547.0202410000011</v>
      </c>
      <c r="I292" s="33">
        <v>1226.3394509999994</v>
      </c>
      <c r="J292" s="33">
        <v>1246.878619999999</v>
      </c>
      <c r="K292" s="33">
        <v>1660.2240719999998</v>
      </c>
      <c r="L292" s="33">
        <v>1924.8644949999989</v>
      </c>
      <c r="M292" s="33">
        <v>2096.4177250000007</v>
      </c>
      <c r="N292" s="33">
        <v>2190.8319869999996</v>
      </c>
      <c r="O292" s="33">
        <v>2187.4414760000004</v>
      </c>
      <c r="P292" s="101">
        <f t="shared" si="4"/>
        <v>21491.062032000002</v>
      </c>
      <c r="W292" s="64"/>
      <c r="X292" s="63"/>
    </row>
    <row r="293" spans="2:24" x14ac:dyDescent="0.2">
      <c r="B293" s="2" t="s">
        <v>761</v>
      </c>
      <c r="C293" s="2" t="s">
        <v>738</v>
      </c>
      <c r="D293" s="33">
        <v>4575.3663109999979</v>
      </c>
      <c r="E293" s="33">
        <v>3643.8687709999999</v>
      </c>
      <c r="F293" s="33">
        <v>4127.775795999999</v>
      </c>
      <c r="G293" s="33">
        <v>3358.5759750000011</v>
      </c>
      <c r="H293" s="33">
        <v>3287.975213000002</v>
      </c>
      <c r="I293" s="33">
        <v>2517.4804419999996</v>
      </c>
      <c r="J293" s="33">
        <v>2657.7998180000018</v>
      </c>
      <c r="K293" s="33">
        <v>3491.2357769999999</v>
      </c>
      <c r="L293" s="33">
        <v>4101.4166809999988</v>
      </c>
      <c r="M293" s="33">
        <v>4355.0906120000009</v>
      </c>
      <c r="N293" s="33">
        <v>4222.850335000001</v>
      </c>
      <c r="O293" s="33">
        <v>4033.9517830000018</v>
      </c>
      <c r="P293" s="101">
        <f t="shared" si="4"/>
        <v>44373.387514000016</v>
      </c>
      <c r="W293" s="64"/>
      <c r="X293" s="63"/>
    </row>
    <row r="294" spans="2:24" x14ac:dyDescent="0.2">
      <c r="B294" s="2" t="s">
        <v>795</v>
      </c>
      <c r="C294" s="2" t="s">
        <v>738</v>
      </c>
      <c r="D294" s="33">
        <v>5180.3237190000045</v>
      </c>
      <c r="E294" s="33">
        <v>4571.1626120000046</v>
      </c>
      <c r="F294" s="33">
        <v>5478.8090440000033</v>
      </c>
      <c r="G294" s="33">
        <v>4893.5632709999991</v>
      </c>
      <c r="H294" s="33">
        <v>5024.085086</v>
      </c>
      <c r="I294" s="33">
        <v>3930.5719220000005</v>
      </c>
      <c r="J294" s="33">
        <v>4014.1890200000016</v>
      </c>
      <c r="K294" s="33">
        <v>4860.3033510000005</v>
      </c>
      <c r="L294" s="33">
        <v>5365.890993</v>
      </c>
      <c r="M294" s="33">
        <v>5284.8817610000042</v>
      </c>
      <c r="N294" s="33">
        <v>5264.8475560000034</v>
      </c>
      <c r="O294" s="33">
        <v>5031.8578109999989</v>
      </c>
      <c r="P294" s="101">
        <f t="shared" si="4"/>
        <v>58900.486146000017</v>
      </c>
      <c r="W294" s="64"/>
      <c r="X294" s="63"/>
    </row>
    <row r="295" spans="2:24" x14ac:dyDescent="0.2">
      <c r="B295" s="2" t="s">
        <v>796</v>
      </c>
      <c r="C295" s="2" t="s">
        <v>738</v>
      </c>
      <c r="D295" s="33">
        <v>16082.416467000019</v>
      </c>
      <c r="E295" s="33">
        <v>12149.914050999991</v>
      </c>
      <c r="F295" s="33">
        <v>14092.074640000001</v>
      </c>
      <c r="G295" s="33">
        <v>11576.327809000006</v>
      </c>
      <c r="H295" s="33">
        <v>10496.559846</v>
      </c>
      <c r="I295" s="33">
        <v>9092.2756399999962</v>
      </c>
      <c r="J295" s="33">
        <v>9058.7998360000056</v>
      </c>
      <c r="K295" s="33">
        <v>11877.267</v>
      </c>
      <c r="L295" s="33">
        <v>13687.997662</v>
      </c>
      <c r="M295" s="33">
        <v>14715.391</v>
      </c>
      <c r="N295" s="33">
        <v>13360.271306000004</v>
      </c>
      <c r="O295" s="33">
        <v>16053.209018000003</v>
      </c>
      <c r="P295" s="101">
        <f t="shared" si="4"/>
        <v>152242.50427500001</v>
      </c>
      <c r="W295" s="64"/>
      <c r="X295" s="63"/>
    </row>
    <row r="296" spans="2:24" x14ac:dyDescent="0.2">
      <c r="B296" s="2" t="s">
        <v>763</v>
      </c>
      <c r="C296" s="2" t="s">
        <v>738</v>
      </c>
      <c r="D296" s="33">
        <v>28532.512057634438</v>
      </c>
      <c r="E296" s="33">
        <v>26596.48539702913</v>
      </c>
      <c r="F296" s="33">
        <v>32331.924100612938</v>
      </c>
      <c r="G296" s="33">
        <v>26855.661268905653</v>
      </c>
      <c r="H296" s="33">
        <v>24127.593065332261</v>
      </c>
      <c r="I296" s="33">
        <v>19613.823703710033</v>
      </c>
      <c r="J296" s="33">
        <v>20354.672776759802</v>
      </c>
      <c r="K296" s="33">
        <v>28381.925121535583</v>
      </c>
      <c r="L296" s="33">
        <v>33361.413002000023</v>
      </c>
      <c r="M296" s="33">
        <v>37486.946065000018</v>
      </c>
      <c r="N296" s="33">
        <v>40078.929218999998</v>
      </c>
      <c r="O296" s="33">
        <v>40638.975175999993</v>
      </c>
      <c r="P296" s="101">
        <f t="shared" si="4"/>
        <v>358360.86095351982</v>
      </c>
      <c r="W296" s="64"/>
      <c r="X296" s="63"/>
    </row>
    <row r="297" spans="2:24" x14ac:dyDescent="0.2">
      <c r="B297" s="2" t="s">
        <v>797</v>
      </c>
      <c r="C297" s="2" t="s">
        <v>738</v>
      </c>
      <c r="D297" s="33">
        <v>27567.441389406926</v>
      </c>
      <c r="E297" s="33">
        <v>24607.838097735206</v>
      </c>
      <c r="F297" s="33">
        <v>28043.210053985073</v>
      </c>
      <c r="G297" s="33">
        <v>22707.964337451987</v>
      </c>
      <c r="H297" s="33">
        <v>21643.509686922393</v>
      </c>
      <c r="I297" s="33">
        <v>18481.231105063918</v>
      </c>
      <c r="J297" s="33">
        <v>18382.509867081248</v>
      </c>
      <c r="K297" s="33">
        <v>24342.475271005882</v>
      </c>
      <c r="L297" s="33">
        <v>27491.420111000007</v>
      </c>
      <c r="M297" s="33">
        <v>29500.400111999992</v>
      </c>
      <c r="N297" s="33">
        <v>27747.456400999989</v>
      </c>
      <c r="O297" s="33">
        <v>31542.043792999993</v>
      </c>
      <c r="P297" s="101">
        <f t="shared" si="4"/>
        <v>302057.50022565265</v>
      </c>
      <c r="W297" s="64"/>
      <c r="X297" s="63"/>
    </row>
    <row r="298" spans="2:24" x14ac:dyDescent="0.2">
      <c r="B298" s="2" t="s">
        <v>798</v>
      </c>
      <c r="C298" s="2" t="s">
        <v>738</v>
      </c>
      <c r="D298" s="33">
        <v>2875.1589709655868</v>
      </c>
      <c r="E298" s="33">
        <v>2291.2787788967426</v>
      </c>
      <c r="F298" s="33">
        <v>2572.8247675727025</v>
      </c>
      <c r="G298" s="33">
        <v>2091.8070097412137</v>
      </c>
      <c r="H298" s="33">
        <v>2084.5359591457645</v>
      </c>
      <c r="I298" s="33">
        <v>1775.835837798686</v>
      </c>
      <c r="J298" s="33">
        <v>1797.5843497085757</v>
      </c>
      <c r="K298" s="33">
        <v>2362.7344132510843</v>
      </c>
      <c r="L298" s="33">
        <v>2673.3645310000015</v>
      </c>
      <c r="M298" s="33">
        <v>2866.9895400000005</v>
      </c>
      <c r="N298" s="33">
        <v>2988.7704760000001</v>
      </c>
      <c r="O298" s="33">
        <v>3000.8105650000011</v>
      </c>
      <c r="P298" s="101">
        <f t="shared" si="4"/>
        <v>29381.695199080361</v>
      </c>
      <c r="W298" s="64"/>
      <c r="X298" s="63"/>
    </row>
    <row r="299" spans="2:24" x14ac:dyDescent="0.2">
      <c r="B299" s="2" t="s">
        <v>799</v>
      </c>
      <c r="C299" s="2" t="s">
        <v>738</v>
      </c>
      <c r="D299" s="33">
        <v>23226.445978969128</v>
      </c>
      <c r="E299" s="33">
        <v>21441.03537803335</v>
      </c>
      <c r="F299" s="33">
        <v>20379.245166073422</v>
      </c>
      <c r="G299" s="33">
        <v>17680.672394511847</v>
      </c>
      <c r="H299" s="33">
        <v>18150.630065010824</v>
      </c>
      <c r="I299" s="33">
        <v>16036.739521803251</v>
      </c>
      <c r="J299" s="33">
        <v>15332.56827648513</v>
      </c>
      <c r="K299" s="33">
        <v>18667.434253143914</v>
      </c>
      <c r="L299" s="33">
        <v>21904.293534999993</v>
      </c>
      <c r="M299" s="33">
        <v>21614.733636000004</v>
      </c>
      <c r="N299" s="33">
        <v>22719.100239000007</v>
      </c>
      <c r="O299" s="33">
        <v>23956.721754999995</v>
      </c>
      <c r="P299" s="101">
        <f t="shared" si="4"/>
        <v>241109.62019903085</v>
      </c>
      <c r="W299" s="64"/>
      <c r="X299" s="63"/>
    </row>
    <row r="300" spans="2:24" x14ac:dyDescent="0.2">
      <c r="B300" s="2" t="s">
        <v>629</v>
      </c>
      <c r="C300" s="2" t="s">
        <v>738</v>
      </c>
      <c r="D300" s="33">
        <v>0</v>
      </c>
      <c r="E300" s="33">
        <v>0</v>
      </c>
      <c r="F300" s="33">
        <v>0</v>
      </c>
      <c r="G300" s="33">
        <v>0</v>
      </c>
      <c r="H300" s="33">
        <v>0</v>
      </c>
      <c r="I300" s="33">
        <v>0</v>
      </c>
      <c r="J300" s="33">
        <v>0</v>
      </c>
      <c r="K300" s="33">
        <v>0</v>
      </c>
      <c r="L300" s="33">
        <v>0</v>
      </c>
      <c r="M300" s="33">
        <v>0</v>
      </c>
      <c r="N300" s="33">
        <v>0</v>
      </c>
      <c r="O300" s="33">
        <v>0</v>
      </c>
      <c r="P300" s="101">
        <f t="shared" si="4"/>
        <v>0</v>
      </c>
      <c r="W300" s="64"/>
      <c r="X300" s="63"/>
    </row>
    <row r="301" spans="2:24" x14ac:dyDescent="0.2">
      <c r="B301" s="2" t="s">
        <v>6</v>
      </c>
      <c r="C301" s="2"/>
      <c r="D301" s="33"/>
      <c r="E301" s="101">
        <f>SUM(E9:E300)</f>
        <v>960018.20568857447</v>
      </c>
      <c r="F301" s="101">
        <f t="shared" ref="F301:P301" si="5">SUM(F9:F300)</f>
        <v>1122030.2936928065</v>
      </c>
      <c r="G301" s="101">
        <f t="shared" si="5"/>
        <v>986505.7141539118</v>
      </c>
      <c r="H301" s="101">
        <f t="shared" si="5"/>
        <v>967440.51673480833</v>
      </c>
      <c r="I301" s="101">
        <f t="shared" si="5"/>
        <v>1017312.1010305299</v>
      </c>
      <c r="J301" s="101">
        <f t="shared" si="5"/>
        <v>1042618.8142530237</v>
      </c>
      <c r="K301" s="101">
        <f t="shared" si="5"/>
        <v>1090626.5272735539</v>
      </c>
      <c r="L301" s="101">
        <f t="shared" si="5"/>
        <v>1236939.3788557423</v>
      </c>
      <c r="M301" s="101">
        <f t="shared" si="5"/>
        <v>1393623.980035481</v>
      </c>
      <c r="N301" s="101">
        <f t="shared" si="5"/>
        <v>1370964.0772136515</v>
      </c>
      <c r="O301" s="101">
        <f t="shared" si="5"/>
        <v>1354100.3643248416</v>
      </c>
      <c r="P301" s="101">
        <f t="shared" si="5"/>
        <v>13669182.519559858</v>
      </c>
      <c r="W301" s="64"/>
      <c r="X301" s="63"/>
    </row>
    <row r="302" spans="2:24" x14ac:dyDescent="0.2">
      <c r="W302" s="63"/>
      <c r="X302" s="63"/>
    </row>
    <row r="303" spans="2:24" x14ac:dyDescent="0.2">
      <c r="W303" s="63"/>
      <c r="X303" s="63"/>
    </row>
    <row r="304" spans="2:24" x14ac:dyDescent="0.2">
      <c r="W304" s="63"/>
      <c r="X304" s="63"/>
    </row>
    <row r="305" spans="23:24" x14ac:dyDescent="0.2">
      <c r="W305" s="63"/>
      <c r="X305" s="63"/>
    </row>
    <row r="306" spans="23:24" x14ac:dyDescent="0.2">
      <c r="W306" s="63"/>
      <c r="X306" s="63"/>
    </row>
    <row r="307" spans="23:24" x14ac:dyDescent="0.2">
      <c r="W307" s="63"/>
      <c r="X307" s="63"/>
    </row>
    <row r="308" spans="23:24" x14ac:dyDescent="0.2">
      <c r="W308" s="63"/>
      <c r="X308" s="63"/>
    </row>
    <row r="309" spans="23:24" x14ac:dyDescent="0.2">
      <c r="W309" s="63"/>
      <c r="X309" s="63"/>
    </row>
    <row r="310" spans="23:24" x14ac:dyDescent="0.2">
      <c r="W310" s="63"/>
      <c r="X310" s="63"/>
    </row>
    <row r="311" spans="23:24" x14ac:dyDescent="0.2">
      <c r="W311" s="63"/>
      <c r="X311" s="63"/>
    </row>
    <row r="312" spans="23:24" x14ac:dyDescent="0.2">
      <c r="W312" s="63"/>
      <c r="X312" s="63"/>
    </row>
    <row r="313" spans="23:24" x14ac:dyDescent="0.2">
      <c r="W313" s="63"/>
      <c r="X313" s="63"/>
    </row>
  </sheetData>
  <mergeCells count="3">
    <mergeCell ref="B6:B8"/>
    <mergeCell ref="C6:C8"/>
    <mergeCell ref="P6:P8"/>
  </mergeCells>
  <conditionalFormatting sqref="D4:O241">
    <cfRule type="cellIs" dxfId="207" priority="62" stopIfTrue="1" operator="equal">
      <formula>0</formula>
    </cfRule>
  </conditionalFormatting>
  <conditionalFormatting sqref="D165:O165">
    <cfRule type="cellIs" dxfId="206" priority="61" stopIfTrue="1" operator="equal">
      <formula>0</formula>
    </cfRule>
  </conditionalFormatting>
  <conditionalFormatting sqref="N125:O129 N10:O118 D10:M137 O146:O160">
    <cfRule type="cellIs" dxfId="205" priority="58" stopIfTrue="1" operator="equal">
      <formula>0</formula>
    </cfRule>
  </conditionalFormatting>
  <conditionalFormatting sqref="D165:O165">
    <cfRule type="cellIs" dxfId="204" priority="57" stopIfTrue="1" operator="equal">
      <formula>0</formula>
    </cfRule>
  </conditionalFormatting>
  <conditionalFormatting sqref="N17:O17">
    <cfRule type="cellIs" dxfId="203" priority="46" stopIfTrue="1" operator="equal">
      <formula>0</formula>
    </cfRule>
  </conditionalFormatting>
  <conditionalFormatting sqref="N17:O17">
    <cfRule type="cellIs" dxfId="202" priority="45" stopIfTrue="1" operator="equal">
      <formula>0</formula>
    </cfRule>
  </conditionalFormatting>
  <conditionalFormatting sqref="N17:O17">
    <cfRule type="cellIs" dxfId="201" priority="44" stopIfTrue="1" operator="equal">
      <formula>0</formula>
    </cfRule>
  </conditionalFormatting>
  <conditionalFormatting sqref="N119:O124">
    <cfRule type="cellIs" dxfId="200" priority="43" stopIfTrue="1" operator="equal">
      <formula>0</formula>
    </cfRule>
  </conditionalFormatting>
  <conditionalFormatting sqref="N119:O124">
    <cfRule type="cellIs" dxfId="199" priority="42" stopIfTrue="1" operator="equal">
      <formula>0</formula>
    </cfRule>
  </conditionalFormatting>
  <conditionalFormatting sqref="N119:O124">
    <cfRule type="cellIs" dxfId="198" priority="41" stopIfTrue="1" operator="equal">
      <formula>0</formula>
    </cfRule>
  </conditionalFormatting>
  <conditionalFormatting sqref="N130:O130">
    <cfRule type="cellIs" dxfId="197" priority="39" stopIfTrue="1" operator="equal">
      <formula>0</formula>
    </cfRule>
  </conditionalFormatting>
  <conditionalFormatting sqref="N130:O130">
    <cfRule type="cellIs" dxfId="196" priority="38" stopIfTrue="1" operator="equal">
      <formula>0</formula>
    </cfRule>
  </conditionalFormatting>
  <conditionalFormatting sqref="N130:O130">
    <cfRule type="cellIs" dxfId="195" priority="37" stopIfTrue="1" operator="equal">
      <formula>0</formula>
    </cfRule>
  </conditionalFormatting>
  <conditionalFormatting sqref="N131:O131">
    <cfRule type="cellIs" dxfId="194" priority="32" stopIfTrue="1" operator="equal">
      <formula>0</formula>
    </cfRule>
  </conditionalFormatting>
  <conditionalFormatting sqref="N131:O131">
    <cfRule type="cellIs" dxfId="193" priority="31" stopIfTrue="1" operator="equal">
      <formula>0</formula>
    </cfRule>
  </conditionalFormatting>
  <conditionalFormatting sqref="N131:O131">
    <cfRule type="cellIs" dxfId="192" priority="30" stopIfTrue="1" operator="equal">
      <formula>0</formula>
    </cfRule>
  </conditionalFormatting>
  <conditionalFormatting sqref="N132:O132 O133:O136">
    <cfRule type="cellIs" dxfId="191" priority="29" stopIfTrue="1" operator="equal">
      <formula>0</formula>
    </cfRule>
  </conditionalFormatting>
  <conditionalFormatting sqref="N132:O132 O133:O136">
    <cfRule type="cellIs" dxfId="190" priority="28" stopIfTrue="1" operator="equal">
      <formula>0</formula>
    </cfRule>
  </conditionalFormatting>
  <conditionalFormatting sqref="N132:O132 O133:O136">
    <cfRule type="cellIs" dxfId="189" priority="27" stopIfTrue="1" operator="equal">
      <formula>0</formula>
    </cfRule>
  </conditionalFormatting>
  <conditionalFormatting sqref="O137">
    <cfRule type="cellIs" dxfId="188" priority="26" stopIfTrue="1" operator="equal">
      <formula>0</formula>
    </cfRule>
  </conditionalFormatting>
  <conditionalFormatting sqref="O137">
    <cfRule type="cellIs" dxfId="187" priority="25" stopIfTrue="1" operator="equal">
      <formula>0</formula>
    </cfRule>
  </conditionalFormatting>
  <conditionalFormatting sqref="O137">
    <cfRule type="cellIs" dxfId="186" priority="24" stopIfTrue="1" operator="equal">
      <formula>0</formula>
    </cfRule>
  </conditionalFormatting>
  <conditionalFormatting sqref="D138:M145">
    <cfRule type="cellIs" dxfId="185" priority="23" stopIfTrue="1" operator="equal">
      <formula>0</formula>
    </cfRule>
  </conditionalFormatting>
  <conditionalFormatting sqref="D138:M145">
    <cfRule type="cellIs" dxfId="184" priority="22" stopIfTrue="1" operator="equal">
      <formula>0</formula>
    </cfRule>
  </conditionalFormatting>
  <conditionalFormatting sqref="D138:M145">
    <cfRule type="cellIs" dxfId="183" priority="21" stopIfTrue="1" operator="equal">
      <formula>0</formula>
    </cfRule>
  </conditionalFormatting>
  <conditionalFormatting sqref="O138:O145">
    <cfRule type="cellIs" dxfId="182" priority="20" stopIfTrue="1" operator="equal">
      <formula>0</formula>
    </cfRule>
  </conditionalFormatting>
  <conditionalFormatting sqref="O138:O145">
    <cfRule type="cellIs" dxfId="181" priority="19" stopIfTrue="1" operator="equal">
      <formula>0</formula>
    </cfRule>
  </conditionalFormatting>
  <conditionalFormatting sqref="O138:O145">
    <cfRule type="cellIs" dxfId="180" priority="18" stopIfTrue="1" operator="equal">
      <formula>0</formula>
    </cfRule>
  </conditionalFormatting>
  <conditionalFormatting sqref="D242:O300">
    <cfRule type="cellIs" dxfId="179" priority="2" stopIfTrue="1" operator="equal">
      <formula>0</formula>
    </cfRule>
  </conditionalFormatting>
  <conditionalFormatting sqref="D301:P301">
    <cfRule type="cellIs" dxfId="178" priority="1" stopIfTrue="1" operator="equal">
      <formula>0</formula>
    </cfRule>
  </conditionalFormatting>
  <pageMargins left="0.75" right="0.75" top="1" bottom="1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 filterMode="1"/>
  <dimension ref="A2:L355"/>
  <sheetViews>
    <sheetView workbookViewId="0">
      <selection activeCell="D2" sqref="D2:H109"/>
    </sheetView>
  </sheetViews>
  <sheetFormatPr baseColWidth="10" defaultRowHeight="12.75" x14ac:dyDescent="0.2"/>
  <cols>
    <col min="1" max="1" width="25" bestFit="1" customWidth="1"/>
    <col min="2" max="2" width="24.85546875" bestFit="1" customWidth="1"/>
    <col min="4" max="4" width="30" bestFit="1" customWidth="1"/>
    <col min="6" max="6" width="15.7109375" bestFit="1" customWidth="1"/>
    <col min="10" max="10" width="30" bestFit="1" customWidth="1"/>
    <col min="11" max="11" width="35.7109375" bestFit="1" customWidth="1"/>
  </cols>
  <sheetData>
    <row r="2" spans="1:12" x14ac:dyDescent="0.2">
      <c r="A2" s="4" t="s">
        <v>176</v>
      </c>
      <c r="B2" s="4"/>
      <c r="D2" s="4" t="s">
        <v>177</v>
      </c>
      <c r="E2" s="4" t="s">
        <v>178</v>
      </c>
      <c r="F2" s="4" t="s">
        <v>545</v>
      </c>
      <c r="G2" s="4" t="s">
        <v>546</v>
      </c>
    </row>
    <row r="3" spans="1:12" hidden="1" x14ac:dyDescent="0.2">
      <c r="A3" t="s">
        <v>102</v>
      </c>
      <c r="B3">
        <f>COUNTIF($D$3:$D$133,A3)</f>
        <v>1</v>
      </c>
      <c r="D3" t="s">
        <v>38</v>
      </c>
      <c r="E3">
        <f>COUNTIF($A$3:$A$95,D3)</f>
        <v>1</v>
      </c>
      <c r="I3" t="str">
        <f>RIGHT(LEFT(K3,9),2)</f>
        <v>HP</v>
      </c>
      <c r="J3" t="s">
        <v>2</v>
      </c>
      <c r="K3" t="s">
        <v>183</v>
      </c>
    </row>
    <row r="4" spans="1:12" hidden="1" x14ac:dyDescent="0.2">
      <c r="A4" t="s">
        <v>10</v>
      </c>
      <c r="B4">
        <f t="shared" ref="B4:B67" si="0">COUNTIF($D$3:$D$133,A4)</f>
        <v>1</v>
      </c>
      <c r="D4" t="s">
        <v>131</v>
      </c>
      <c r="E4">
        <f t="shared" ref="E4:E67" si="1">COUNTIF($A$3:$A$95,D4)</f>
        <v>1</v>
      </c>
      <c r="I4" t="str">
        <f t="shared" ref="I4:I67" si="2">RIGHT(LEFT(K4,9),2)</f>
        <v>TE</v>
      </c>
      <c r="J4" t="s">
        <v>2</v>
      </c>
      <c r="K4" t="s">
        <v>184</v>
      </c>
    </row>
    <row r="5" spans="1:12" hidden="1" x14ac:dyDescent="0.2">
      <c r="A5" t="s">
        <v>38</v>
      </c>
      <c r="B5">
        <f t="shared" si="0"/>
        <v>1</v>
      </c>
      <c r="D5" t="s">
        <v>74</v>
      </c>
      <c r="E5">
        <f t="shared" si="1"/>
        <v>1</v>
      </c>
      <c r="I5" t="str">
        <f t="shared" si="2"/>
        <v>TE</v>
      </c>
      <c r="J5" t="s">
        <v>2</v>
      </c>
      <c r="K5" t="s">
        <v>185</v>
      </c>
    </row>
    <row r="6" spans="1:12" hidden="1" x14ac:dyDescent="0.2">
      <c r="A6" t="s">
        <v>14</v>
      </c>
      <c r="B6">
        <f t="shared" si="0"/>
        <v>1</v>
      </c>
      <c r="D6" t="s">
        <v>75</v>
      </c>
      <c r="E6">
        <f t="shared" si="1"/>
        <v>1</v>
      </c>
      <c r="I6" t="str">
        <f t="shared" si="2"/>
        <v>HP</v>
      </c>
      <c r="J6" t="s">
        <v>76</v>
      </c>
      <c r="K6" t="s">
        <v>186</v>
      </c>
      <c r="L6" s="4" t="s">
        <v>172</v>
      </c>
    </row>
    <row r="7" spans="1:12" hidden="1" x14ac:dyDescent="0.2">
      <c r="A7" t="s">
        <v>15</v>
      </c>
      <c r="B7">
        <f t="shared" si="0"/>
        <v>1</v>
      </c>
      <c r="D7" t="s">
        <v>54</v>
      </c>
      <c r="E7">
        <f t="shared" si="1"/>
        <v>1</v>
      </c>
      <c r="I7" t="str">
        <f t="shared" si="2"/>
        <v>HP</v>
      </c>
      <c r="J7" t="s">
        <v>1</v>
      </c>
      <c r="K7" t="s">
        <v>187</v>
      </c>
    </row>
    <row r="8" spans="1:12" hidden="1" x14ac:dyDescent="0.2">
      <c r="A8" t="s">
        <v>16</v>
      </c>
      <c r="B8">
        <f t="shared" si="0"/>
        <v>1</v>
      </c>
      <c r="D8" s="5" t="s">
        <v>4</v>
      </c>
      <c r="E8" s="5">
        <f t="shared" si="1"/>
        <v>0</v>
      </c>
      <c r="F8" s="4" t="s">
        <v>182</v>
      </c>
      <c r="I8" t="str">
        <f t="shared" si="2"/>
        <v>HE</v>
      </c>
      <c r="J8" t="s">
        <v>8</v>
      </c>
      <c r="K8" t="s">
        <v>188</v>
      </c>
    </row>
    <row r="9" spans="1:12" x14ac:dyDescent="0.2">
      <c r="A9" t="s">
        <v>0</v>
      </c>
      <c r="B9">
        <f t="shared" si="0"/>
        <v>1</v>
      </c>
      <c r="D9" s="5" t="s">
        <v>76</v>
      </c>
      <c r="E9" s="5">
        <f t="shared" si="1"/>
        <v>0</v>
      </c>
      <c r="F9" s="10" t="s">
        <v>548</v>
      </c>
      <c r="G9" s="4" t="s">
        <v>538</v>
      </c>
      <c r="I9" t="str">
        <f t="shared" si="2"/>
        <v>HP</v>
      </c>
      <c r="J9" t="s">
        <v>124</v>
      </c>
      <c r="K9" t="s">
        <v>189</v>
      </c>
    </row>
    <row r="10" spans="1:12" hidden="1" x14ac:dyDescent="0.2">
      <c r="A10" t="s">
        <v>12</v>
      </c>
      <c r="B10">
        <f t="shared" si="0"/>
        <v>1</v>
      </c>
      <c r="D10" t="s">
        <v>2</v>
      </c>
      <c r="E10">
        <f t="shared" si="1"/>
        <v>1</v>
      </c>
      <c r="I10" t="str">
        <f t="shared" si="2"/>
        <v>HE</v>
      </c>
      <c r="J10" t="s">
        <v>2</v>
      </c>
      <c r="K10" t="s">
        <v>190</v>
      </c>
    </row>
    <row r="11" spans="1:12" hidden="1" x14ac:dyDescent="0.2">
      <c r="A11" t="s">
        <v>2</v>
      </c>
      <c r="B11">
        <f t="shared" si="0"/>
        <v>1</v>
      </c>
      <c r="D11" s="5" t="s">
        <v>128</v>
      </c>
      <c r="E11" s="5">
        <f t="shared" si="1"/>
        <v>0</v>
      </c>
      <c r="F11" s="4" t="s">
        <v>181</v>
      </c>
      <c r="I11" t="str">
        <f t="shared" si="2"/>
        <v>HE</v>
      </c>
      <c r="J11" t="s">
        <v>2</v>
      </c>
      <c r="K11" t="s">
        <v>191</v>
      </c>
    </row>
    <row r="12" spans="1:12" hidden="1" x14ac:dyDescent="0.2">
      <c r="A12" t="s">
        <v>17</v>
      </c>
      <c r="B12">
        <f t="shared" si="0"/>
        <v>1</v>
      </c>
      <c r="D12" t="s">
        <v>77</v>
      </c>
      <c r="E12">
        <f t="shared" si="1"/>
        <v>1</v>
      </c>
      <c r="I12" t="str">
        <f t="shared" si="2"/>
        <v>HP</v>
      </c>
      <c r="J12" t="s">
        <v>2</v>
      </c>
      <c r="K12" t="s">
        <v>192</v>
      </c>
    </row>
    <row r="13" spans="1:12" hidden="1" x14ac:dyDescent="0.2">
      <c r="A13" t="s">
        <v>3</v>
      </c>
      <c r="B13">
        <f t="shared" si="0"/>
        <v>1</v>
      </c>
      <c r="D13" t="s">
        <v>18</v>
      </c>
      <c r="E13">
        <f t="shared" si="1"/>
        <v>1</v>
      </c>
      <c r="I13" t="str">
        <f t="shared" si="2"/>
        <v>HP</v>
      </c>
      <c r="J13" t="s">
        <v>2</v>
      </c>
      <c r="K13" t="s">
        <v>193</v>
      </c>
    </row>
    <row r="14" spans="1:12" hidden="1" x14ac:dyDescent="0.2">
      <c r="A14" t="s">
        <v>74</v>
      </c>
      <c r="B14">
        <f t="shared" si="0"/>
        <v>1</v>
      </c>
      <c r="D14" t="s">
        <v>66</v>
      </c>
      <c r="E14">
        <f t="shared" si="1"/>
        <v>1</v>
      </c>
      <c r="I14" t="str">
        <f t="shared" si="2"/>
        <v>HP</v>
      </c>
      <c r="J14" t="s">
        <v>2</v>
      </c>
      <c r="K14" t="s">
        <v>194</v>
      </c>
    </row>
    <row r="15" spans="1:12" hidden="1" x14ac:dyDescent="0.2">
      <c r="A15" t="s">
        <v>1</v>
      </c>
      <c r="B15">
        <f t="shared" si="0"/>
        <v>1</v>
      </c>
      <c r="D15" t="s">
        <v>57</v>
      </c>
      <c r="E15">
        <f t="shared" si="1"/>
        <v>1</v>
      </c>
      <c r="I15" t="str">
        <f t="shared" si="2"/>
        <v>HP</v>
      </c>
      <c r="J15" t="s">
        <v>2</v>
      </c>
      <c r="K15" t="s">
        <v>195</v>
      </c>
    </row>
    <row r="16" spans="1:12" hidden="1" x14ac:dyDescent="0.2">
      <c r="A16" t="s">
        <v>18</v>
      </c>
      <c r="B16">
        <f t="shared" si="0"/>
        <v>1</v>
      </c>
      <c r="D16" t="s">
        <v>71</v>
      </c>
      <c r="E16">
        <f t="shared" si="1"/>
        <v>1</v>
      </c>
      <c r="I16" t="str">
        <f t="shared" si="2"/>
        <v>OL</v>
      </c>
      <c r="J16" t="s">
        <v>2</v>
      </c>
      <c r="K16" t="s">
        <v>196</v>
      </c>
    </row>
    <row r="17" spans="1:11" hidden="1" x14ac:dyDescent="0.2">
      <c r="A17" t="s">
        <v>52</v>
      </c>
      <c r="B17">
        <f t="shared" si="0"/>
        <v>1</v>
      </c>
      <c r="D17" t="s">
        <v>78</v>
      </c>
      <c r="E17" s="5">
        <f t="shared" si="1"/>
        <v>0</v>
      </c>
      <c r="F17" s="4" t="s">
        <v>181</v>
      </c>
      <c r="I17" t="str">
        <f t="shared" si="2"/>
        <v>HP</v>
      </c>
      <c r="J17" t="s">
        <v>141</v>
      </c>
      <c r="K17" t="s">
        <v>197</v>
      </c>
    </row>
    <row r="18" spans="1:11" hidden="1" x14ac:dyDescent="0.2">
      <c r="A18" t="s">
        <v>99</v>
      </c>
      <c r="B18">
        <f t="shared" si="0"/>
        <v>1</v>
      </c>
      <c r="D18" t="s">
        <v>14</v>
      </c>
      <c r="E18">
        <f t="shared" si="1"/>
        <v>1</v>
      </c>
      <c r="I18" t="str">
        <f t="shared" si="2"/>
        <v>HE</v>
      </c>
      <c r="J18" t="s">
        <v>2</v>
      </c>
      <c r="K18" t="s">
        <v>198</v>
      </c>
    </row>
    <row r="19" spans="1:11" hidden="1" x14ac:dyDescent="0.2">
      <c r="A19" t="s">
        <v>54</v>
      </c>
      <c r="B19">
        <f t="shared" si="0"/>
        <v>1</v>
      </c>
      <c r="D19" t="s">
        <v>48</v>
      </c>
      <c r="E19" s="5">
        <f t="shared" si="1"/>
        <v>0</v>
      </c>
      <c r="F19" s="4" t="s">
        <v>181</v>
      </c>
      <c r="I19" t="str">
        <f t="shared" si="2"/>
        <v>HE</v>
      </c>
      <c r="J19" t="s">
        <v>2</v>
      </c>
      <c r="K19" t="s">
        <v>199</v>
      </c>
    </row>
    <row r="20" spans="1:11" hidden="1" x14ac:dyDescent="0.2">
      <c r="A20" t="s">
        <v>20</v>
      </c>
      <c r="B20">
        <f t="shared" si="0"/>
        <v>1</v>
      </c>
      <c r="D20" t="s">
        <v>79</v>
      </c>
      <c r="E20" s="5">
        <f t="shared" si="1"/>
        <v>0</v>
      </c>
      <c r="F20" s="4" t="s">
        <v>536</v>
      </c>
      <c r="I20" t="str">
        <f t="shared" si="2"/>
        <v>HE</v>
      </c>
      <c r="J20" t="s">
        <v>1</v>
      </c>
      <c r="K20" t="s">
        <v>200</v>
      </c>
    </row>
    <row r="21" spans="1:11" hidden="1" x14ac:dyDescent="0.2">
      <c r="A21" t="s">
        <v>56</v>
      </c>
      <c r="B21">
        <f t="shared" si="0"/>
        <v>1</v>
      </c>
      <c r="D21" t="s">
        <v>50</v>
      </c>
      <c r="E21" s="5">
        <f t="shared" si="1"/>
        <v>0</v>
      </c>
      <c r="F21" s="4" t="s">
        <v>181</v>
      </c>
      <c r="I21" t="str">
        <f t="shared" si="2"/>
        <v>HP</v>
      </c>
      <c r="J21" t="s">
        <v>1</v>
      </c>
      <c r="K21" t="s">
        <v>201</v>
      </c>
    </row>
    <row r="22" spans="1:11" hidden="1" x14ac:dyDescent="0.2">
      <c r="A22" t="s">
        <v>57</v>
      </c>
      <c r="B22">
        <f t="shared" si="0"/>
        <v>1</v>
      </c>
      <c r="D22" t="s">
        <v>1</v>
      </c>
      <c r="E22">
        <f t="shared" si="1"/>
        <v>1</v>
      </c>
      <c r="I22" t="str">
        <f t="shared" si="2"/>
        <v>HP</v>
      </c>
      <c r="J22" t="s">
        <v>2</v>
      </c>
      <c r="K22" t="s">
        <v>202</v>
      </c>
    </row>
    <row r="23" spans="1:11" hidden="1" x14ac:dyDescent="0.2">
      <c r="A23" t="s">
        <v>66</v>
      </c>
      <c r="B23">
        <f t="shared" si="0"/>
        <v>1</v>
      </c>
      <c r="D23" t="s">
        <v>80</v>
      </c>
      <c r="E23">
        <f t="shared" si="1"/>
        <v>1</v>
      </c>
      <c r="I23" t="str">
        <f t="shared" si="2"/>
        <v>HP</v>
      </c>
      <c r="J23" t="s">
        <v>2</v>
      </c>
      <c r="K23" t="s">
        <v>203</v>
      </c>
    </row>
    <row r="24" spans="1:11" hidden="1" x14ac:dyDescent="0.2">
      <c r="A24" t="s">
        <v>69</v>
      </c>
      <c r="B24">
        <f t="shared" si="0"/>
        <v>1</v>
      </c>
      <c r="D24" t="s">
        <v>137</v>
      </c>
      <c r="E24">
        <f t="shared" si="1"/>
        <v>1</v>
      </c>
      <c r="I24" t="str">
        <f t="shared" si="2"/>
        <v>HE</v>
      </c>
      <c r="J24" t="s">
        <v>1</v>
      </c>
      <c r="K24" t="s">
        <v>204</v>
      </c>
    </row>
    <row r="25" spans="1:11" hidden="1" x14ac:dyDescent="0.2">
      <c r="A25" t="s">
        <v>70</v>
      </c>
      <c r="B25">
        <f t="shared" si="0"/>
        <v>1</v>
      </c>
      <c r="D25" t="s">
        <v>69</v>
      </c>
      <c r="E25">
        <f t="shared" si="1"/>
        <v>1</v>
      </c>
      <c r="I25" t="str">
        <f t="shared" si="2"/>
        <v>HP</v>
      </c>
      <c r="J25" t="s">
        <v>111</v>
      </c>
      <c r="K25" t="s">
        <v>205</v>
      </c>
    </row>
    <row r="26" spans="1:11" hidden="1" x14ac:dyDescent="0.2">
      <c r="A26" t="s">
        <v>71</v>
      </c>
      <c r="B26">
        <f t="shared" si="0"/>
        <v>1</v>
      </c>
      <c r="D26" t="s">
        <v>81</v>
      </c>
      <c r="E26" s="5">
        <f t="shared" si="1"/>
        <v>0</v>
      </c>
      <c r="F26" s="4" t="s">
        <v>181</v>
      </c>
      <c r="I26" t="str">
        <f t="shared" si="2"/>
        <v>OS</v>
      </c>
      <c r="J26" t="s">
        <v>111</v>
      </c>
      <c r="K26" t="s">
        <v>206</v>
      </c>
    </row>
    <row r="27" spans="1:11" hidden="1" x14ac:dyDescent="0.2">
      <c r="A27" t="s">
        <v>68</v>
      </c>
      <c r="B27">
        <f t="shared" si="0"/>
        <v>1</v>
      </c>
      <c r="D27" t="s">
        <v>82</v>
      </c>
      <c r="E27" s="5">
        <f t="shared" si="1"/>
        <v>0</v>
      </c>
      <c r="F27" s="4" t="s">
        <v>182</v>
      </c>
      <c r="I27" t="str">
        <f t="shared" si="2"/>
        <v>HP</v>
      </c>
      <c r="J27" t="s">
        <v>140</v>
      </c>
      <c r="K27" t="s">
        <v>207</v>
      </c>
    </row>
    <row r="28" spans="1:11" hidden="1" x14ac:dyDescent="0.2">
      <c r="A28" t="s">
        <v>80</v>
      </c>
      <c r="B28">
        <f t="shared" si="0"/>
        <v>1</v>
      </c>
      <c r="D28" t="s">
        <v>102</v>
      </c>
      <c r="E28">
        <f t="shared" si="1"/>
        <v>1</v>
      </c>
      <c r="I28" t="str">
        <f t="shared" si="2"/>
        <v>OS</v>
      </c>
      <c r="J28" t="s">
        <v>111</v>
      </c>
      <c r="K28" t="s">
        <v>206</v>
      </c>
    </row>
    <row r="29" spans="1:11" x14ac:dyDescent="0.2">
      <c r="A29" t="s">
        <v>89</v>
      </c>
      <c r="B29">
        <f t="shared" si="0"/>
        <v>1</v>
      </c>
      <c r="D29" t="s">
        <v>83</v>
      </c>
      <c r="E29" s="5">
        <f t="shared" si="1"/>
        <v>0</v>
      </c>
      <c r="F29" s="10" t="s">
        <v>549</v>
      </c>
      <c r="G29" s="4" t="s">
        <v>538</v>
      </c>
      <c r="I29" t="str">
        <f t="shared" si="2"/>
        <v>HP</v>
      </c>
      <c r="J29" t="s">
        <v>160</v>
      </c>
      <c r="K29" t="s">
        <v>165</v>
      </c>
    </row>
    <row r="30" spans="1:11" hidden="1" x14ac:dyDescent="0.2">
      <c r="A30" t="s">
        <v>77</v>
      </c>
      <c r="B30">
        <f t="shared" si="0"/>
        <v>1</v>
      </c>
      <c r="D30" t="s">
        <v>84</v>
      </c>
      <c r="E30" s="5">
        <f t="shared" si="1"/>
        <v>0</v>
      </c>
      <c r="F30" s="4" t="s">
        <v>542</v>
      </c>
      <c r="G30" s="4" t="s">
        <v>181</v>
      </c>
      <c r="I30" t="str">
        <f t="shared" si="2"/>
        <v>LE</v>
      </c>
      <c r="J30" t="s">
        <v>111</v>
      </c>
      <c r="K30" t="s">
        <v>208</v>
      </c>
    </row>
    <row r="31" spans="1:11" hidden="1" x14ac:dyDescent="0.2">
      <c r="A31" t="s">
        <v>75</v>
      </c>
      <c r="B31">
        <f t="shared" si="0"/>
        <v>1</v>
      </c>
      <c r="D31" t="s">
        <v>85</v>
      </c>
      <c r="E31" s="5">
        <f t="shared" si="1"/>
        <v>0</v>
      </c>
      <c r="F31" s="4" t="s">
        <v>181</v>
      </c>
      <c r="I31" t="str">
        <f t="shared" si="2"/>
        <v>HO</v>
      </c>
      <c r="J31" t="s">
        <v>1</v>
      </c>
      <c r="K31" t="s">
        <v>209</v>
      </c>
    </row>
    <row r="32" spans="1:11" hidden="1" x14ac:dyDescent="0.2">
      <c r="A32" t="s">
        <v>96</v>
      </c>
      <c r="B32">
        <f t="shared" si="0"/>
        <v>1</v>
      </c>
      <c r="D32" t="s">
        <v>86</v>
      </c>
      <c r="E32" s="5">
        <f t="shared" si="1"/>
        <v>0</v>
      </c>
      <c r="F32" s="4" t="s">
        <v>181</v>
      </c>
      <c r="I32" t="str">
        <f t="shared" si="2"/>
        <v>HP</v>
      </c>
      <c r="J32" t="s">
        <v>2</v>
      </c>
      <c r="K32" t="s">
        <v>210</v>
      </c>
    </row>
    <row r="33" spans="1:11" hidden="1" x14ac:dyDescent="0.2">
      <c r="A33" t="s">
        <v>101</v>
      </c>
      <c r="B33">
        <f t="shared" si="0"/>
        <v>1</v>
      </c>
      <c r="D33" t="s">
        <v>70</v>
      </c>
      <c r="E33">
        <f t="shared" si="1"/>
        <v>1</v>
      </c>
      <c r="I33" t="str">
        <f t="shared" si="2"/>
        <v>TE</v>
      </c>
      <c r="J33" t="s">
        <v>2</v>
      </c>
      <c r="K33" t="s">
        <v>211</v>
      </c>
    </row>
    <row r="34" spans="1:11" x14ac:dyDescent="0.2">
      <c r="A34" t="s">
        <v>100</v>
      </c>
      <c r="B34">
        <f t="shared" si="0"/>
        <v>1</v>
      </c>
      <c r="D34" t="s">
        <v>87</v>
      </c>
      <c r="E34" s="5">
        <f t="shared" si="1"/>
        <v>0</v>
      </c>
      <c r="F34" s="4" t="s">
        <v>550</v>
      </c>
      <c r="G34" s="4" t="s">
        <v>538</v>
      </c>
      <c r="I34" t="str">
        <f t="shared" si="2"/>
        <v>TE</v>
      </c>
      <c r="J34" t="s">
        <v>2</v>
      </c>
      <c r="K34" t="s">
        <v>212</v>
      </c>
    </row>
    <row r="35" spans="1:11" hidden="1" x14ac:dyDescent="0.2">
      <c r="A35" t="s">
        <v>104</v>
      </c>
      <c r="B35">
        <f t="shared" si="0"/>
        <v>1</v>
      </c>
      <c r="D35" t="s">
        <v>10</v>
      </c>
      <c r="E35">
        <f t="shared" si="1"/>
        <v>1</v>
      </c>
      <c r="I35" t="str">
        <f t="shared" si="2"/>
        <v>TE</v>
      </c>
      <c r="J35" t="s">
        <v>2</v>
      </c>
      <c r="K35" t="s">
        <v>212</v>
      </c>
    </row>
    <row r="36" spans="1:11" hidden="1" x14ac:dyDescent="0.2">
      <c r="A36" t="s">
        <v>105</v>
      </c>
      <c r="B36">
        <f t="shared" si="0"/>
        <v>1</v>
      </c>
      <c r="D36" t="s">
        <v>88</v>
      </c>
      <c r="E36" s="5">
        <f t="shared" si="1"/>
        <v>0</v>
      </c>
      <c r="F36" s="4" t="s">
        <v>543</v>
      </c>
      <c r="I36" t="str">
        <f t="shared" si="2"/>
        <v>TE</v>
      </c>
      <c r="J36" t="s">
        <v>2</v>
      </c>
      <c r="K36" t="s">
        <v>213</v>
      </c>
    </row>
    <row r="37" spans="1:11" hidden="1" x14ac:dyDescent="0.2">
      <c r="A37" t="s">
        <v>98</v>
      </c>
      <c r="B37">
        <f t="shared" si="0"/>
        <v>1</v>
      </c>
      <c r="D37" t="s">
        <v>17</v>
      </c>
      <c r="E37">
        <f t="shared" si="1"/>
        <v>1</v>
      </c>
      <c r="I37" t="str">
        <f t="shared" si="2"/>
        <v>TE</v>
      </c>
      <c r="J37" t="s">
        <v>214</v>
      </c>
      <c r="K37" t="s">
        <v>215</v>
      </c>
    </row>
    <row r="38" spans="1:11" hidden="1" x14ac:dyDescent="0.2">
      <c r="A38" t="s">
        <v>107</v>
      </c>
      <c r="B38">
        <f t="shared" si="0"/>
        <v>1</v>
      </c>
      <c r="D38" t="s">
        <v>56</v>
      </c>
      <c r="E38">
        <f t="shared" si="1"/>
        <v>1</v>
      </c>
      <c r="I38" t="str">
        <f t="shared" si="2"/>
        <v>ND</v>
      </c>
      <c r="J38" t="s">
        <v>1</v>
      </c>
      <c r="K38" t="s">
        <v>216</v>
      </c>
    </row>
    <row r="39" spans="1:11" hidden="1" x14ac:dyDescent="0.2">
      <c r="A39" t="s">
        <v>108</v>
      </c>
      <c r="B39">
        <f t="shared" si="0"/>
        <v>1</v>
      </c>
      <c r="D39" t="s">
        <v>15</v>
      </c>
      <c r="E39">
        <f t="shared" si="1"/>
        <v>1</v>
      </c>
      <c r="I39" t="str">
        <f t="shared" si="2"/>
        <v>HP</v>
      </c>
      <c r="J39" t="s">
        <v>3</v>
      </c>
      <c r="K39" t="s">
        <v>217</v>
      </c>
    </row>
    <row r="40" spans="1:11" hidden="1" x14ac:dyDescent="0.2">
      <c r="A40" t="s">
        <v>109</v>
      </c>
      <c r="B40">
        <f t="shared" si="0"/>
        <v>1</v>
      </c>
      <c r="D40" t="s">
        <v>89</v>
      </c>
      <c r="E40">
        <f t="shared" si="1"/>
        <v>1</v>
      </c>
      <c r="I40" t="str">
        <f t="shared" si="2"/>
        <v>HP</v>
      </c>
      <c r="J40" t="s">
        <v>3</v>
      </c>
      <c r="K40" t="s">
        <v>218</v>
      </c>
    </row>
    <row r="41" spans="1:11" hidden="1" x14ac:dyDescent="0.2">
      <c r="A41" t="s">
        <v>110</v>
      </c>
      <c r="B41">
        <f t="shared" si="0"/>
        <v>1</v>
      </c>
      <c r="D41" t="s">
        <v>20</v>
      </c>
      <c r="E41">
        <f t="shared" si="1"/>
        <v>1</v>
      </c>
      <c r="I41" t="str">
        <f t="shared" si="2"/>
        <v>TE</v>
      </c>
      <c r="J41" t="s">
        <v>74</v>
      </c>
      <c r="K41" t="s">
        <v>219</v>
      </c>
    </row>
    <row r="42" spans="1:11" x14ac:dyDescent="0.2">
      <c r="A42" t="s">
        <v>112</v>
      </c>
      <c r="B42">
        <f t="shared" si="0"/>
        <v>1</v>
      </c>
      <c r="D42" t="s">
        <v>111</v>
      </c>
      <c r="E42" s="5">
        <f t="shared" si="1"/>
        <v>0</v>
      </c>
      <c r="F42" s="4" t="s">
        <v>544</v>
      </c>
      <c r="G42" s="4" t="s">
        <v>538</v>
      </c>
      <c r="I42" t="str">
        <f t="shared" si="2"/>
        <v>TE</v>
      </c>
      <c r="J42" t="s">
        <v>2</v>
      </c>
      <c r="K42" t="s">
        <v>220</v>
      </c>
    </row>
    <row r="43" spans="1:11" x14ac:dyDescent="0.2">
      <c r="A43" t="s">
        <v>114</v>
      </c>
      <c r="B43">
        <f t="shared" si="0"/>
        <v>1</v>
      </c>
      <c r="D43" t="s">
        <v>19</v>
      </c>
      <c r="E43" s="5">
        <f t="shared" si="1"/>
        <v>0</v>
      </c>
      <c r="F43" s="4" t="s">
        <v>556</v>
      </c>
      <c r="G43" s="4" t="s">
        <v>537</v>
      </c>
      <c r="H43" s="4" t="s">
        <v>38</v>
      </c>
      <c r="I43" t="str">
        <f t="shared" si="2"/>
        <v>HP</v>
      </c>
      <c r="J43" t="s">
        <v>221</v>
      </c>
      <c r="K43" t="s">
        <v>222</v>
      </c>
    </row>
    <row r="44" spans="1:11" x14ac:dyDescent="0.2">
      <c r="A44" t="s">
        <v>113</v>
      </c>
      <c r="B44">
        <f t="shared" si="0"/>
        <v>1</v>
      </c>
      <c r="D44" t="s">
        <v>58</v>
      </c>
      <c r="E44" s="5">
        <f t="shared" si="1"/>
        <v>0</v>
      </c>
      <c r="F44" s="4" t="s">
        <v>551</v>
      </c>
      <c r="G44" s="4" t="s">
        <v>538</v>
      </c>
      <c r="I44" t="str">
        <f t="shared" si="2"/>
        <v>HP</v>
      </c>
      <c r="J44" t="s">
        <v>221</v>
      </c>
      <c r="K44" t="s">
        <v>223</v>
      </c>
    </row>
    <row r="45" spans="1:11" x14ac:dyDescent="0.2">
      <c r="A45" t="s">
        <v>115</v>
      </c>
      <c r="B45">
        <f t="shared" si="0"/>
        <v>1</v>
      </c>
      <c r="D45" t="s">
        <v>11</v>
      </c>
      <c r="E45" s="5">
        <f t="shared" si="1"/>
        <v>0</v>
      </c>
      <c r="F45" s="4" t="s">
        <v>552</v>
      </c>
      <c r="G45" s="4" t="s">
        <v>538</v>
      </c>
      <c r="I45" t="str">
        <f t="shared" si="2"/>
        <v>TE</v>
      </c>
      <c r="J45" t="s">
        <v>5</v>
      </c>
      <c r="K45" t="s">
        <v>224</v>
      </c>
    </row>
    <row r="46" spans="1:11" hidden="1" x14ac:dyDescent="0.2">
      <c r="A46" t="s">
        <v>116</v>
      </c>
      <c r="B46">
        <f t="shared" si="0"/>
        <v>1</v>
      </c>
      <c r="D46" t="s">
        <v>68</v>
      </c>
      <c r="E46">
        <f t="shared" si="1"/>
        <v>1</v>
      </c>
      <c r="I46" t="str">
        <f t="shared" si="2"/>
        <v>EE</v>
      </c>
      <c r="J46" t="s">
        <v>146</v>
      </c>
      <c r="K46" t="s">
        <v>225</v>
      </c>
    </row>
    <row r="47" spans="1:11" x14ac:dyDescent="0.2">
      <c r="A47" t="s">
        <v>117</v>
      </c>
      <c r="B47">
        <f t="shared" si="0"/>
        <v>1</v>
      </c>
      <c r="D47" t="s">
        <v>90</v>
      </c>
      <c r="E47" s="5">
        <f t="shared" si="1"/>
        <v>0</v>
      </c>
      <c r="F47" s="4" t="s">
        <v>553</v>
      </c>
      <c r="G47" s="4" t="s">
        <v>538</v>
      </c>
      <c r="I47" t="str">
        <f t="shared" si="2"/>
        <v>EE</v>
      </c>
      <c r="J47" t="s">
        <v>146</v>
      </c>
      <c r="K47" t="s">
        <v>226</v>
      </c>
    </row>
    <row r="48" spans="1:11" x14ac:dyDescent="0.2">
      <c r="A48" t="s">
        <v>118</v>
      </c>
      <c r="B48">
        <f t="shared" si="0"/>
        <v>1</v>
      </c>
      <c r="D48" t="s">
        <v>67</v>
      </c>
      <c r="E48" s="5">
        <f t="shared" si="1"/>
        <v>0</v>
      </c>
      <c r="F48" s="4" t="s">
        <v>558</v>
      </c>
      <c r="G48" s="4" t="s">
        <v>538</v>
      </c>
      <c r="H48" s="4" t="s">
        <v>541</v>
      </c>
      <c r="I48" t="str">
        <f t="shared" si="2"/>
        <v>TE</v>
      </c>
      <c r="J48" t="s">
        <v>81</v>
      </c>
      <c r="K48" t="s">
        <v>227</v>
      </c>
    </row>
    <row r="49" spans="1:11" x14ac:dyDescent="0.2">
      <c r="A49" t="s">
        <v>119</v>
      </c>
      <c r="B49">
        <f t="shared" si="0"/>
        <v>1</v>
      </c>
      <c r="D49" t="s">
        <v>73</v>
      </c>
      <c r="E49" s="5">
        <f t="shared" si="1"/>
        <v>0</v>
      </c>
      <c r="F49" s="4" t="s">
        <v>557</v>
      </c>
      <c r="G49" s="4" t="s">
        <v>537</v>
      </c>
      <c r="H49" s="4" t="s">
        <v>38</v>
      </c>
      <c r="I49" t="str">
        <f t="shared" si="2"/>
        <v>TE</v>
      </c>
      <c r="J49" t="s">
        <v>81</v>
      </c>
      <c r="K49" t="s">
        <v>228</v>
      </c>
    </row>
    <row r="50" spans="1:11" hidden="1" x14ac:dyDescent="0.2">
      <c r="A50" t="s">
        <v>180</v>
      </c>
      <c r="B50">
        <f t="shared" si="0"/>
        <v>1</v>
      </c>
      <c r="D50" t="s">
        <v>3</v>
      </c>
      <c r="E50">
        <f t="shared" si="1"/>
        <v>1</v>
      </c>
      <c r="I50" t="str">
        <f t="shared" si="2"/>
        <v>TE</v>
      </c>
      <c r="J50" t="s">
        <v>5</v>
      </c>
      <c r="K50" t="s">
        <v>229</v>
      </c>
    </row>
    <row r="51" spans="1:11" hidden="1" x14ac:dyDescent="0.2">
      <c r="A51" t="s">
        <v>121</v>
      </c>
      <c r="B51">
        <f t="shared" si="0"/>
        <v>1</v>
      </c>
      <c r="D51" t="s">
        <v>91</v>
      </c>
      <c r="E51" s="5">
        <f t="shared" si="1"/>
        <v>0</v>
      </c>
      <c r="I51" t="str">
        <f t="shared" si="2"/>
        <v>TE</v>
      </c>
      <c r="J51" t="s">
        <v>230</v>
      </c>
      <c r="K51" t="s">
        <v>231</v>
      </c>
    </row>
    <row r="52" spans="1:11" hidden="1" x14ac:dyDescent="0.2">
      <c r="A52" t="s">
        <v>125</v>
      </c>
      <c r="B52">
        <f t="shared" si="0"/>
        <v>1</v>
      </c>
      <c r="D52" t="s">
        <v>16</v>
      </c>
      <c r="E52">
        <f t="shared" si="1"/>
        <v>1</v>
      </c>
      <c r="I52" t="str">
        <f t="shared" si="2"/>
        <v>TE</v>
      </c>
      <c r="J52" t="s">
        <v>5</v>
      </c>
      <c r="K52" t="s">
        <v>232</v>
      </c>
    </row>
    <row r="53" spans="1:11" hidden="1" x14ac:dyDescent="0.2">
      <c r="A53" t="s">
        <v>124</v>
      </c>
      <c r="B53">
        <f t="shared" si="0"/>
        <v>1</v>
      </c>
      <c r="D53" t="s">
        <v>0</v>
      </c>
      <c r="E53">
        <f t="shared" si="1"/>
        <v>1</v>
      </c>
      <c r="I53" t="str">
        <f t="shared" si="2"/>
        <v>TE</v>
      </c>
      <c r="J53" t="s">
        <v>5</v>
      </c>
      <c r="K53" t="s">
        <v>233</v>
      </c>
    </row>
    <row r="54" spans="1:11" hidden="1" x14ac:dyDescent="0.2">
      <c r="A54" t="s">
        <v>126</v>
      </c>
      <c r="B54">
        <f t="shared" si="0"/>
        <v>1</v>
      </c>
      <c r="D54" t="s">
        <v>52</v>
      </c>
      <c r="E54">
        <f t="shared" si="1"/>
        <v>1</v>
      </c>
      <c r="I54" t="str">
        <f t="shared" si="2"/>
        <v>TE</v>
      </c>
      <c r="J54" t="s">
        <v>230</v>
      </c>
      <c r="K54" t="s">
        <v>234</v>
      </c>
    </row>
    <row r="55" spans="1:11" hidden="1" x14ac:dyDescent="0.2">
      <c r="A55" t="s">
        <v>123</v>
      </c>
      <c r="B55">
        <f t="shared" si="0"/>
        <v>1</v>
      </c>
      <c r="D55" t="s">
        <v>21</v>
      </c>
      <c r="E55" s="5">
        <f t="shared" si="1"/>
        <v>0</v>
      </c>
      <c r="F55" s="4" t="s">
        <v>182</v>
      </c>
      <c r="I55" t="str">
        <f t="shared" si="2"/>
        <v>TE</v>
      </c>
      <c r="J55" t="s">
        <v>5</v>
      </c>
      <c r="K55" t="s">
        <v>235</v>
      </c>
    </row>
    <row r="56" spans="1:11" hidden="1" x14ac:dyDescent="0.2">
      <c r="A56" t="s">
        <v>127</v>
      </c>
      <c r="B56">
        <f t="shared" si="0"/>
        <v>1</v>
      </c>
      <c r="D56" t="s">
        <v>12</v>
      </c>
      <c r="E56">
        <f t="shared" si="1"/>
        <v>1</v>
      </c>
      <c r="I56" t="str">
        <f t="shared" si="2"/>
        <v>HP</v>
      </c>
      <c r="J56" t="s">
        <v>57</v>
      </c>
      <c r="K56" t="s">
        <v>236</v>
      </c>
    </row>
    <row r="57" spans="1:11" hidden="1" x14ac:dyDescent="0.2">
      <c r="A57" t="s">
        <v>129</v>
      </c>
      <c r="B57">
        <f t="shared" si="0"/>
        <v>1</v>
      </c>
      <c r="D57" t="s">
        <v>92</v>
      </c>
      <c r="E57" s="5">
        <f t="shared" si="1"/>
        <v>0</v>
      </c>
      <c r="F57" s="4" t="s">
        <v>406</v>
      </c>
      <c r="G57" s="4" t="s">
        <v>181</v>
      </c>
      <c r="I57" t="str">
        <f t="shared" si="2"/>
        <v>HP</v>
      </c>
      <c r="J57" t="s">
        <v>57</v>
      </c>
      <c r="K57" t="s">
        <v>237</v>
      </c>
    </row>
    <row r="58" spans="1:11" hidden="1" x14ac:dyDescent="0.2">
      <c r="A58" t="s">
        <v>130</v>
      </c>
      <c r="B58">
        <f t="shared" si="0"/>
        <v>1</v>
      </c>
      <c r="D58" t="s">
        <v>93</v>
      </c>
      <c r="E58">
        <f t="shared" si="1"/>
        <v>1</v>
      </c>
      <c r="I58" t="str">
        <f t="shared" si="2"/>
        <v>TE</v>
      </c>
      <c r="J58" t="s">
        <v>79</v>
      </c>
      <c r="K58" t="s">
        <v>238</v>
      </c>
    </row>
    <row r="59" spans="1:11" x14ac:dyDescent="0.2">
      <c r="A59" t="s">
        <v>132</v>
      </c>
      <c r="B59">
        <f t="shared" si="0"/>
        <v>1</v>
      </c>
      <c r="D59" t="s">
        <v>8</v>
      </c>
      <c r="E59" s="5">
        <f t="shared" si="1"/>
        <v>0</v>
      </c>
      <c r="F59" s="4" t="s">
        <v>539</v>
      </c>
      <c r="G59" s="4" t="s">
        <v>538</v>
      </c>
      <c r="I59" t="str">
        <f t="shared" si="2"/>
        <v>HE</v>
      </c>
      <c r="J59" t="s">
        <v>2</v>
      </c>
      <c r="K59" t="s">
        <v>239</v>
      </c>
    </row>
    <row r="60" spans="1:11" x14ac:dyDescent="0.2">
      <c r="A60" t="s">
        <v>137</v>
      </c>
      <c r="B60">
        <f t="shared" si="0"/>
        <v>1</v>
      </c>
      <c r="D60" t="s">
        <v>94</v>
      </c>
      <c r="E60" s="5">
        <f t="shared" si="1"/>
        <v>0</v>
      </c>
      <c r="F60" s="4" t="s">
        <v>554</v>
      </c>
      <c r="G60" s="4" t="s">
        <v>538</v>
      </c>
      <c r="I60" t="str">
        <f t="shared" si="2"/>
        <v>TE</v>
      </c>
      <c r="J60" t="s">
        <v>53</v>
      </c>
      <c r="K60" t="s">
        <v>240</v>
      </c>
    </row>
    <row r="61" spans="1:11" hidden="1" x14ac:dyDescent="0.2">
      <c r="A61" t="s">
        <v>138</v>
      </c>
      <c r="B61">
        <f t="shared" si="0"/>
        <v>1</v>
      </c>
      <c r="D61" t="s">
        <v>9</v>
      </c>
      <c r="E61" s="5">
        <f t="shared" si="1"/>
        <v>0</v>
      </c>
      <c r="F61" s="4" t="s">
        <v>181</v>
      </c>
      <c r="I61" t="str">
        <f t="shared" si="2"/>
        <v>TE</v>
      </c>
      <c r="J61" t="s">
        <v>53</v>
      </c>
      <c r="K61" t="s">
        <v>241</v>
      </c>
    </row>
    <row r="62" spans="1:11" hidden="1" x14ac:dyDescent="0.2">
      <c r="A62" t="s">
        <v>139</v>
      </c>
      <c r="B62">
        <f t="shared" si="0"/>
        <v>1</v>
      </c>
      <c r="D62" t="s">
        <v>7</v>
      </c>
      <c r="E62" s="5">
        <f t="shared" si="1"/>
        <v>0</v>
      </c>
      <c r="F62" s="4" t="s">
        <v>540</v>
      </c>
      <c r="G62" s="4"/>
      <c r="I62" t="str">
        <f t="shared" si="2"/>
        <v>TE</v>
      </c>
      <c r="J62" t="s">
        <v>53</v>
      </c>
      <c r="K62" t="s">
        <v>242</v>
      </c>
    </row>
    <row r="63" spans="1:11" hidden="1" x14ac:dyDescent="0.2">
      <c r="A63" t="s">
        <v>141</v>
      </c>
      <c r="B63">
        <f t="shared" si="0"/>
        <v>1</v>
      </c>
      <c r="D63" t="s">
        <v>5</v>
      </c>
      <c r="E63" s="5">
        <f t="shared" si="1"/>
        <v>0</v>
      </c>
      <c r="F63" s="4" t="s">
        <v>547</v>
      </c>
      <c r="I63" t="str">
        <f t="shared" si="2"/>
        <v>TE</v>
      </c>
      <c r="J63" t="s">
        <v>243</v>
      </c>
      <c r="K63" t="s">
        <v>244</v>
      </c>
    </row>
    <row r="64" spans="1:11" hidden="1" x14ac:dyDescent="0.2">
      <c r="A64" t="s">
        <v>140</v>
      </c>
      <c r="B64">
        <f t="shared" si="0"/>
        <v>1</v>
      </c>
      <c r="D64" t="s">
        <v>95</v>
      </c>
      <c r="E64" s="5">
        <f t="shared" si="1"/>
        <v>0</v>
      </c>
      <c r="F64" s="4" t="s">
        <v>182</v>
      </c>
      <c r="I64" t="str">
        <f t="shared" si="2"/>
        <v>HP</v>
      </c>
      <c r="J64" t="s">
        <v>11</v>
      </c>
      <c r="K64" t="s">
        <v>245</v>
      </c>
    </row>
    <row r="65" spans="1:11" hidden="1" x14ac:dyDescent="0.2">
      <c r="A65" t="s">
        <v>143</v>
      </c>
      <c r="B65">
        <f t="shared" si="0"/>
        <v>1</v>
      </c>
      <c r="D65" t="s">
        <v>49</v>
      </c>
      <c r="E65" s="5">
        <f t="shared" si="1"/>
        <v>0</v>
      </c>
      <c r="F65" s="4" t="s">
        <v>181</v>
      </c>
      <c r="I65" t="str">
        <f t="shared" si="2"/>
        <v>HP</v>
      </c>
      <c r="J65" t="s">
        <v>58</v>
      </c>
      <c r="K65" t="s">
        <v>246</v>
      </c>
    </row>
    <row r="66" spans="1:11" hidden="1" x14ac:dyDescent="0.2">
      <c r="A66" t="s">
        <v>144</v>
      </c>
      <c r="B66">
        <f t="shared" si="0"/>
        <v>1</v>
      </c>
      <c r="D66" t="s">
        <v>96</v>
      </c>
      <c r="E66">
        <f t="shared" si="1"/>
        <v>1</v>
      </c>
      <c r="I66" t="str">
        <f t="shared" si="2"/>
        <v>HP</v>
      </c>
      <c r="J66" t="s">
        <v>135</v>
      </c>
      <c r="K66" t="s">
        <v>247</v>
      </c>
    </row>
    <row r="67" spans="1:11" hidden="1" x14ac:dyDescent="0.2">
      <c r="A67" t="s">
        <v>145</v>
      </c>
      <c r="B67">
        <f t="shared" si="0"/>
        <v>1</v>
      </c>
      <c r="D67" t="s">
        <v>97</v>
      </c>
      <c r="E67" s="5">
        <f t="shared" si="1"/>
        <v>0</v>
      </c>
      <c r="F67" s="4" t="s">
        <v>181</v>
      </c>
      <c r="I67" t="str">
        <f t="shared" si="2"/>
        <v>HP</v>
      </c>
      <c r="J67" t="s">
        <v>159</v>
      </c>
      <c r="K67" t="s">
        <v>164</v>
      </c>
    </row>
    <row r="68" spans="1:11" hidden="1" x14ac:dyDescent="0.2">
      <c r="A68" t="s">
        <v>146</v>
      </c>
      <c r="B68">
        <f t="shared" ref="B68:B95" si="3">COUNTIF($D$3:$D$133,A68)</f>
        <v>1</v>
      </c>
      <c r="D68" t="s">
        <v>98</v>
      </c>
      <c r="E68">
        <f t="shared" ref="E68:E131" si="4">COUNTIF($A$3:$A$95,D68)</f>
        <v>1</v>
      </c>
      <c r="I68" t="str">
        <f t="shared" ref="I68:I131" si="5">RIGHT(LEFT(K68,9),2)</f>
        <v>HE</v>
      </c>
      <c r="J68" t="s">
        <v>1</v>
      </c>
      <c r="K68" t="s">
        <v>248</v>
      </c>
    </row>
    <row r="69" spans="1:11" hidden="1" x14ac:dyDescent="0.2">
      <c r="A69" t="s">
        <v>142</v>
      </c>
      <c r="B69">
        <f t="shared" si="3"/>
        <v>1</v>
      </c>
      <c r="D69" t="s">
        <v>101</v>
      </c>
      <c r="E69">
        <f t="shared" si="4"/>
        <v>1</v>
      </c>
      <c r="I69" t="str">
        <f t="shared" si="5"/>
        <v>HP</v>
      </c>
      <c r="J69" t="s">
        <v>1</v>
      </c>
      <c r="K69" t="s">
        <v>249</v>
      </c>
    </row>
    <row r="70" spans="1:11" hidden="1" x14ac:dyDescent="0.2">
      <c r="A70" t="s">
        <v>131</v>
      </c>
      <c r="B70">
        <f t="shared" si="3"/>
        <v>1</v>
      </c>
      <c r="D70" t="s">
        <v>100</v>
      </c>
      <c r="E70">
        <f t="shared" si="4"/>
        <v>1</v>
      </c>
      <c r="I70" t="str">
        <f t="shared" si="5"/>
        <v>HP</v>
      </c>
      <c r="J70" t="s">
        <v>1</v>
      </c>
      <c r="K70" t="s">
        <v>250</v>
      </c>
    </row>
    <row r="71" spans="1:11" x14ac:dyDescent="0.2">
      <c r="A71" t="s">
        <v>147</v>
      </c>
      <c r="B71">
        <f t="shared" si="3"/>
        <v>1</v>
      </c>
      <c r="D71" t="s">
        <v>59</v>
      </c>
      <c r="E71" s="5">
        <f t="shared" si="4"/>
        <v>0</v>
      </c>
      <c r="F71" s="4" t="s">
        <v>555</v>
      </c>
      <c r="G71" s="4" t="s">
        <v>538</v>
      </c>
      <c r="I71" t="str">
        <f t="shared" si="5"/>
        <v>HP</v>
      </c>
      <c r="J71" t="s">
        <v>1</v>
      </c>
      <c r="K71" t="s">
        <v>251</v>
      </c>
    </row>
    <row r="72" spans="1:11" hidden="1" x14ac:dyDescent="0.2">
      <c r="A72" t="s">
        <v>148</v>
      </c>
      <c r="B72">
        <f t="shared" si="3"/>
        <v>1</v>
      </c>
      <c r="D72" t="s">
        <v>99</v>
      </c>
      <c r="E72">
        <f t="shared" si="4"/>
        <v>1</v>
      </c>
      <c r="I72" t="str">
        <f t="shared" si="5"/>
        <v>HP</v>
      </c>
      <c r="J72" t="s">
        <v>8</v>
      </c>
      <c r="K72" t="s">
        <v>250</v>
      </c>
    </row>
    <row r="73" spans="1:11" hidden="1" x14ac:dyDescent="0.2">
      <c r="A73" t="s">
        <v>150</v>
      </c>
      <c r="B73">
        <f t="shared" si="3"/>
        <v>1</v>
      </c>
      <c r="D73" t="s">
        <v>103</v>
      </c>
      <c r="E73" s="5">
        <f t="shared" si="4"/>
        <v>0</v>
      </c>
      <c r="F73" s="4" t="s">
        <v>181</v>
      </c>
      <c r="I73" t="str">
        <f t="shared" si="5"/>
        <v>UR</v>
      </c>
      <c r="J73" t="s">
        <v>1</v>
      </c>
      <c r="K73" t="s">
        <v>252</v>
      </c>
    </row>
    <row r="74" spans="1:11" hidden="1" x14ac:dyDescent="0.2">
      <c r="A74" t="s">
        <v>152</v>
      </c>
      <c r="B74">
        <f t="shared" si="3"/>
        <v>1</v>
      </c>
      <c r="D74" t="s">
        <v>104</v>
      </c>
      <c r="E74">
        <f t="shared" si="4"/>
        <v>1</v>
      </c>
      <c r="I74" t="str">
        <f t="shared" si="5"/>
        <v>HE</v>
      </c>
      <c r="J74" t="s">
        <v>8</v>
      </c>
      <c r="K74" t="s">
        <v>253</v>
      </c>
    </row>
    <row r="75" spans="1:11" hidden="1" x14ac:dyDescent="0.2">
      <c r="A75" t="s">
        <v>151</v>
      </c>
      <c r="B75">
        <f t="shared" si="3"/>
        <v>1</v>
      </c>
      <c r="D75" t="s">
        <v>105</v>
      </c>
      <c r="E75">
        <f t="shared" si="4"/>
        <v>1</v>
      </c>
      <c r="I75" t="str">
        <f t="shared" si="5"/>
        <v>HP</v>
      </c>
      <c r="J75" t="s">
        <v>1</v>
      </c>
      <c r="K75" t="s">
        <v>254</v>
      </c>
    </row>
    <row r="76" spans="1:11" hidden="1" x14ac:dyDescent="0.2">
      <c r="A76" t="s">
        <v>149</v>
      </c>
      <c r="B76">
        <f t="shared" si="3"/>
        <v>1</v>
      </c>
      <c r="D76" t="s">
        <v>107</v>
      </c>
      <c r="E76">
        <f t="shared" si="4"/>
        <v>1</v>
      </c>
      <c r="I76" t="str">
        <f t="shared" si="5"/>
        <v>TE</v>
      </c>
      <c r="J76" t="s">
        <v>103</v>
      </c>
      <c r="K76" t="s">
        <v>255</v>
      </c>
    </row>
    <row r="77" spans="1:11" hidden="1" x14ac:dyDescent="0.2">
      <c r="A77" s="6" t="s">
        <v>154</v>
      </c>
      <c r="B77" s="5">
        <f t="shared" si="3"/>
        <v>0</v>
      </c>
      <c r="D77" t="s">
        <v>108</v>
      </c>
      <c r="E77">
        <f t="shared" si="4"/>
        <v>1</v>
      </c>
      <c r="I77" t="str">
        <f t="shared" si="5"/>
        <v>TE</v>
      </c>
      <c r="J77" t="s">
        <v>103</v>
      </c>
      <c r="K77" t="s">
        <v>256</v>
      </c>
    </row>
    <row r="78" spans="1:11" hidden="1" x14ac:dyDescent="0.2">
      <c r="A78" s="6" t="s">
        <v>155</v>
      </c>
      <c r="B78" s="5">
        <f t="shared" si="3"/>
        <v>0</v>
      </c>
      <c r="D78" t="s">
        <v>109</v>
      </c>
      <c r="E78">
        <f t="shared" si="4"/>
        <v>1</v>
      </c>
      <c r="I78" t="str">
        <f t="shared" si="5"/>
        <v>TE</v>
      </c>
      <c r="J78" t="s">
        <v>98</v>
      </c>
      <c r="K78" t="s">
        <v>257</v>
      </c>
    </row>
    <row r="79" spans="1:11" hidden="1" x14ac:dyDescent="0.2">
      <c r="A79" t="s">
        <v>93</v>
      </c>
      <c r="B79">
        <f t="shared" si="3"/>
        <v>1</v>
      </c>
      <c r="D79" t="s">
        <v>110</v>
      </c>
      <c r="E79">
        <f t="shared" si="4"/>
        <v>1</v>
      </c>
      <c r="I79" t="str">
        <f t="shared" si="5"/>
        <v>TE</v>
      </c>
      <c r="J79" t="s">
        <v>98</v>
      </c>
      <c r="K79" t="s">
        <v>258</v>
      </c>
    </row>
    <row r="80" spans="1:11" hidden="1" x14ac:dyDescent="0.2">
      <c r="A80" s="5" t="s">
        <v>173</v>
      </c>
      <c r="B80" s="5">
        <f t="shared" si="3"/>
        <v>0</v>
      </c>
      <c r="D80" t="s">
        <v>113</v>
      </c>
      <c r="E80">
        <f t="shared" si="4"/>
        <v>1</v>
      </c>
      <c r="I80" t="str">
        <f t="shared" si="5"/>
        <v>EE</v>
      </c>
      <c r="J80" t="s">
        <v>259</v>
      </c>
      <c r="K80" t="s">
        <v>260</v>
      </c>
    </row>
    <row r="81" spans="1:12" hidden="1" x14ac:dyDescent="0.2">
      <c r="A81" t="s">
        <v>159</v>
      </c>
      <c r="B81">
        <f t="shared" si="3"/>
        <v>1</v>
      </c>
      <c r="D81" t="s">
        <v>114</v>
      </c>
      <c r="E81">
        <f t="shared" si="4"/>
        <v>1</v>
      </c>
      <c r="I81" t="str">
        <f t="shared" si="5"/>
        <v>EE</v>
      </c>
      <c r="J81" t="s">
        <v>259</v>
      </c>
      <c r="K81" t="s">
        <v>260</v>
      </c>
    </row>
    <row r="82" spans="1:12" hidden="1" x14ac:dyDescent="0.2">
      <c r="A82" t="s">
        <v>160</v>
      </c>
      <c r="B82">
        <f t="shared" si="3"/>
        <v>1</v>
      </c>
      <c r="D82" t="s">
        <v>118</v>
      </c>
      <c r="E82">
        <f t="shared" si="4"/>
        <v>1</v>
      </c>
      <c r="I82" t="str">
        <f t="shared" si="5"/>
        <v>TE</v>
      </c>
      <c r="J82" t="s">
        <v>1</v>
      </c>
      <c r="K82" t="s">
        <v>261</v>
      </c>
    </row>
    <row r="83" spans="1:12" hidden="1" x14ac:dyDescent="0.2">
      <c r="A83" t="s">
        <v>161</v>
      </c>
      <c r="B83">
        <f t="shared" si="3"/>
        <v>1</v>
      </c>
      <c r="D83" t="s">
        <v>119</v>
      </c>
      <c r="E83">
        <f t="shared" si="4"/>
        <v>1</v>
      </c>
      <c r="I83" t="str">
        <f t="shared" si="5"/>
        <v>BM</v>
      </c>
      <c r="J83" t="s">
        <v>0</v>
      </c>
      <c r="K83" t="s">
        <v>262</v>
      </c>
    </row>
    <row r="84" spans="1:12" hidden="1" x14ac:dyDescent="0.2">
      <c r="A84" t="s">
        <v>162</v>
      </c>
      <c r="B84">
        <f t="shared" si="3"/>
        <v>1</v>
      </c>
      <c r="D84" t="s">
        <v>180</v>
      </c>
      <c r="E84">
        <f t="shared" si="4"/>
        <v>1</v>
      </c>
      <c r="I84" t="str">
        <f t="shared" si="5"/>
        <v>HP</v>
      </c>
      <c r="J84" t="s">
        <v>1</v>
      </c>
      <c r="K84" t="s">
        <v>263</v>
      </c>
    </row>
    <row r="85" spans="1:12" hidden="1" x14ac:dyDescent="0.2">
      <c r="A85" t="s">
        <v>163</v>
      </c>
      <c r="B85">
        <f t="shared" si="3"/>
        <v>1</v>
      </c>
      <c r="D85" t="s">
        <v>121</v>
      </c>
      <c r="E85">
        <f t="shared" si="4"/>
        <v>1</v>
      </c>
      <c r="I85" t="str">
        <f t="shared" si="5"/>
        <v>HP</v>
      </c>
      <c r="J85" t="s">
        <v>1</v>
      </c>
      <c r="K85" t="s">
        <v>264</v>
      </c>
    </row>
    <row r="86" spans="1:12" hidden="1" x14ac:dyDescent="0.2">
      <c r="A86" s="6" t="s">
        <v>179</v>
      </c>
      <c r="B86" s="5">
        <f t="shared" si="3"/>
        <v>0</v>
      </c>
      <c r="D86" t="s">
        <v>132</v>
      </c>
      <c r="E86">
        <f t="shared" si="4"/>
        <v>1</v>
      </c>
      <c r="I86" t="str">
        <f t="shared" si="5"/>
        <v>HP</v>
      </c>
      <c r="J86" t="s">
        <v>76</v>
      </c>
      <c r="K86" t="s">
        <v>265</v>
      </c>
      <c r="L86">
        <v>1</v>
      </c>
    </row>
    <row r="87" spans="1:12" hidden="1" x14ac:dyDescent="0.2">
      <c r="A87" s="5" t="s">
        <v>171</v>
      </c>
      <c r="B87" s="5">
        <f t="shared" si="3"/>
        <v>0</v>
      </c>
      <c r="D87" t="s">
        <v>125</v>
      </c>
      <c r="E87">
        <f t="shared" si="4"/>
        <v>1</v>
      </c>
      <c r="I87" t="str">
        <f t="shared" si="5"/>
        <v>HP</v>
      </c>
      <c r="J87" t="s">
        <v>76</v>
      </c>
      <c r="K87" t="s">
        <v>266</v>
      </c>
      <c r="L87">
        <v>1</v>
      </c>
    </row>
    <row r="88" spans="1:12" hidden="1" x14ac:dyDescent="0.2">
      <c r="A88" t="s">
        <v>55</v>
      </c>
      <c r="B88">
        <f t="shared" si="3"/>
        <v>1</v>
      </c>
      <c r="D88" t="s">
        <v>124</v>
      </c>
      <c r="E88">
        <f t="shared" si="4"/>
        <v>1</v>
      </c>
      <c r="I88" t="str">
        <f t="shared" si="5"/>
        <v>HP</v>
      </c>
      <c r="J88" t="s">
        <v>12</v>
      </c>
      <c r="K88" t="s">
        <v>267</v>
      </c>
    </row>
    <row r="89" spans="1:12" hidden="1" x14ac:dyDescent="0.2">
      <c r="A89" t="s">
        <v>51</v>
      </c>
      <c r="B89">
        <f t="shared" si="3"/>
        <v>1</v>
      </c>
      <c r="D89" t="s">
        <v>123</v>
      </c>
      <c r="E89">
        <f t="shared" si="4"/>
        <v>1</v>
      </c>
      <c r="I89" t="str">
        <f t="shared" si="5"/>
        <v>HP</v>
      </c>
      <c r="J89" t="s">
        <v>1</v>
      </c>
      <c r="K89" t="s">
        <v>268</v>
      </c>
    </row>
    <row r="90" spans="1:12" hidden="1" x14ac:dyDescent="0.2">
      <c r="A90" t="s">
        <v>122</v>
      </c>
      <c r="B90">
        <f t="shared" si="3"/>
        <v>1</v>
      </c>
      <c r="D90" t="s">
        <v>126</v>
      </c>
      <c r="E90">
        <f t="shared" si="4"/>
        <v>1</v>
      </c>
      <c r="I90" t="str">
        <f t="shared" si="5"/>
        <v>TE</v>
      </c>
      <c r="J90" t="s">
        <v>5</v>
      </c>
      <c r="K90" t="s">
        <v>269</v>
      </c>
    </row>
    <row r="91" spans="1:12" hidden="1" x14ac:dyDescent="0.2">
      <c r="A91" t="s">
        <v>120</v>
      </c>
      <c r="B91">
        <f t="shared" si="3"/>
        <v>1</v>
      </c>
      <c r="D91" t="s">
        <v>127</v>
      </c>
      <c r="E91">
        <f t="shared" si="4"/>
        <v>1</v>
      </c>
      <c r="I91" t="str">
        <f t="shared" si="5"/>
        <v>TE</v>
      </c>
      <c r="J91" t="s">
        <v>38</v>
      </c>
      <c r="K91" t="s">
        <v>270</v>
      </c>
    </row>
    <row r="92" spans="1:12" hidden="1" x14ac:dyDescent="0.2">
      <c r="A92" t="s">
        <v>133</v>
      </c>
      <c r="B92">
        <f t="shared" si="3"/>
        <v>1</v>
      </c>
      <c r="D92" t="s">
        <v>115</v>
      </c>
      <c r="E92">
        <f t="shared" si="4"/>
        <v>1</v>
      </c>
      <c r="I92" t="str">
        <f t="shared" si="5"/>
        <v>BM</v>
      </c>
      <c r="J92" t="s">
        <v>69</v>
      </c>
      <c r="K92" t="s">
        <v>271</v>
      </c>
    </row>
    <row r="93" spans="1:12" hidden="1" x14ac:dyDescent="0.2">
      <c r="A93" t="s">
        <v>134</v>
      </c>
      <c r="B93">
        <f t="shared" si="3"/>
        <v>1</v>
      </c>
      <c r="D93" t="s">
        <v>112</v>
      </c>
      <c r="E93">
        <f t="shared" si="4"/>
        <v>1</v>
      </c>
      <c r="I93" t="str">
        <f t="shared" si="5"/>
        <v>BM</v>
      </c>
      <c r="J93" t="s">
        <v>69</v>
      </c>
      <c r="K93" t="s">
        <v>272</v>
      </c>
    </row>
    <row r="94" spans="1:12" hidden="1" x14ac:dyDescent="0.2">
      <c r="A94" t="s">
        <v>136</v>
      </c>
      <c r="B94">
        <f t="shared" si="3"/>
        <v>1</v>
      </c>
      <c r="D94" t="s">
        <v>148</v>
      </c>
      <c r="E94">
        <f t="shared" si="4"/>
        <v>1</v>
      </c>
      <c r="I94" t="str">
        <f t="shared" si="5"/>
        <v>BM</v>
      </c>
      <c r="J94" t="s">
        <v>273</v>
      </c>
      <c r="K94" t="s">
        <v>274</v>
      </c>
    </row>
    <row r="95" spans="1:12" hidden="1" x14ac:dyDescent="0.2">
      <c r="A95" t="s">
        <v>156</v>
      </c>
      <c r="B95">
        <f t="shared" si="3"/>
        <v>1</v>
      </c>
      <c r="D95" t="s">
        <v>150</v>
      </c>
      <c r="E95">
        <f t="shared" si="4"/>
        <v>1</v>
      </c>
      <c r="I95" t="str">
        <f t="shared" si="5"/>
        <v>BM</v>
      </c>
      <c r="J95" t="s">
        <v>129</v>
      </c>
      <c r="K95" t="s">
        <v>275</v>
      </c>
    </row>
    <row r="96" spans="1:12" hidden="1" x14ac:dyDescent="0.2">
      <c r="D96" t="s">
        <v>152</v>
      </c>
      <c r="E96">
        <f t="shared" si="4"/>
        <v>1</v>
      </c>
      <c r="I96" t="str">
        <f t="shared" si="5"/>
        <v>HP</v>
      </c>
      <c r="J96" t="s">
        <v>80</v>
      </c>
      <c r="K96" t="s">
        <v>276</v>
      </c>
    </row>
    <row r="97" spans="4:11" hidden="1" x14ac:dyDescent="0.2">
      <c r="D97" t="s">
        <v>151</v>
      </c>
      <c r="E97">
        <f t="shared" si="4"/>
        <v>1</v>
      </c>
      <c r="I97" t="str">
        <f t="shared" si="5"/>
        <v>TE</v>
      </c>
      <c r="J97" t="s">
        <v>81</v>
      </c>
      <c r="K97" t="s">
        <v>277</v>
      </c>
    </row>
    <row r="98" spans="4:11" hidden="1" x14ac:dyDescent="0.2">
      <c r="D98" t="s">
        <v>149</v>
      </c>
      <c r="E98">
        <f t="shared" si="4"/>
        <v>1</v>
      </c>
      <c r="I98" t="str">
        <f t="shared" si="5"/>
        <v>TE</v>
      </c>
      <c r="J98" t="s">
        <v>81</v>
      </c>
      <c r="K98" t="s">
        <v>277</v>
      </c>
    </row>
    <row r="99" spans="4:11" hidden="1" x14ac:dyDescent="0.2">
      <c r="D99" t="s">
        <v>116</v>
      </c>
      <c r="E99">
        <f t="shared" si="4"/>
        <v>1</v>
      </c>
      <c r="I99" t="str">
        <f t="shared" si="5"/>
        <v>TE</v>
      </c>
      <c r="J99" t="s">
        <v>78</v>
      </c>
      <c r="K99" t="s">
        <v>278</v>
      </c>
    </row>
    <row r="100" spans="4:11" hidden="1" x14ac:dyDescent="0.2">
      <c r="D100" t="s">
        <v>117</v>
      </c>
      <c r="E100">
        <f t="shared" si="4"/>
        <v>1</v>
      </c>
      <c r="I100" t="str">
        <f t="shared" si="5"/>
        <v>TE</v>
      </c>
      <c r="J100" t="s">
        <v>86</v>
      </c>
      <c r="K100" t="s">
        <v>279</v>
      </c>
    </row>
    <row r="101" spans="4:11" hidden="1" x14ac:dyDescent="0.2">
      <c r="D101" t="s">
        <v>129</v>
      </c>
      <c r="E101">
        <f t="shared" si="4"/>
        <v>1</v>
      </c>
      <c r="I101" t="str">
        <f t="shared" si="5"/>
        <v>BM</v>
      </c>
      <c r="J101" t="s">
        <v>74</v>
      </c>
      <c r="K101" t="s">
        <v>280</v>
      </c>
    </row>
    <row r="102" spans="4:11" hidden="1" x14ac:dyDescent="0.2">
      <c r="D102" t="s">
        <v>138</v>
      </c>
      <c r="E102">
        <f t="shared" si="4"/>
        <v>1</v>
      </c>
      <c r="I102" t="str">
        <f t="shared" si="5"/>
        <v>HP</v>
      </c>
      <c r="J102" t="s">
        <v>56</v>
      </c>
      <c r="K102" t="s">
        <v>281</v>
      </c>
    </row>
    <row r="103" spans="4:11" hidden="1" x14ac:dyDescent="0.2">
      <c r="D103" t="s">
        <v>130</v>
      </c>
      <c r="E103">
        <f t="shared" si="4"/>
        <v>1</v>
      </c>
      <c r="I103" t="str">
        <f t="shared" si="5"/>
        <v>HP</v>
      </c>
      <c r="J103" t="s">
        <v>15</v>
      </c>
      <c r="K103" t="s">
        <v>282</v>
      </c>
    </row>
    <row r="104" spans="4:11" hidden="1" x14ac:dyDescent="0.2">
      <c r="D104" t="s">
        <v>139</v>
      </c>
      <c r="E104">
        <f t="shared" si="4"/>
        <v>1</v>
      </c>
      <c r="I104" t="str">
        <f t="shared" si="5"/>
        <v>HP</v>
      </c>
      <c r="J104" t="s">
        <v>107</v>
      </c>
      <c r="K104" t="s">
        <v>283</v>
      </c>
    </row>
    <row r="105" spans="4:11" hidden="1" x14ac:dyDescent="0.2">
      <c r="D105" t="s">
        <v>141</v>
      </c>
      <c r="E105">
        <f t="shared" si="4"/>
        <v>1</v>
      </c>
      <c r="I105" t="str">
        <f t="shared" si="5"/>
        <v>HP</v>
      </c>
      <c r="J105" t="s">
        <v>2</v>
      </c>
      <c r="K105" t="s">
        <v>284</v>
      </c>
    </row>
    <row r="106" spans="4:11" hidden="1" x14ac:dyDescent="0.2">
      <c r="D106" t="s">
        <v>140</v>
      </c>
      <c r="E106">
        <f t="shared" si="4"/>
        <v>1</v>
      </c>
      <c r="I106" t="str">
        <f t="shared" si="5"/>
        <v>TE</v>
      </c>
      <c r="J106" t="s">
        <v>74</v>
      </c>
      <c r="K106" t="s">
        <v>285</v>
      </c>
    </row>
    <row r="107" spans="4:11" hidden="1" x14ac:dyDescent="0.2">
      <c r="D107" t="s">
        <v>143</v>
      </c>
      <c r="E107">
        <f t="shared" si="4"/>
        <v>1</v>
      </c>
      <c r="I107" t="str">
        <f t="shared" si="5"/>
        <v>BM</v>
      </c>
      <c r="J107" t="s">
        <v>74</v>
      </c>
      <c r="K107" t="s">
        <v>286</v>
      </c>
    </row>
    <row r="108" spans="4:11" hidden="1" x14ac:dyDescent="0.2">
      <c r="D108" t="s">
        <v>144</v>
      </c>
      <c r="E108">
        <f t="shared" si="4"/>
        <v>1</v>
      </c>
      <c r="I108" t="str">
        <f t="shared" si="5"/>
        <v>HP</v>
      </c>
      <c r="J108" t="s">
        <v>113</v>
      </c>
      <c r="K108" t="s">
        <v>287</v>
      </c>
    </row>
    <row r="109" spans="4:11" x14ac:dyDescent="0.2">
      <c r="D109" t="s">
        <v>135</v>
      </c>
      <c r="E109" s="5">
        <f t="shared" si="4"/>
        <v>0</v>
      </c>
      <c r="F109" s="4" t="s">
        <v>559</v>
      </c>
      <c r="G109" s="4" t="s">
        <v>538</v>
      </c>
      <c r="I109" t="str">
        <f t="shared" si="5"/>
        <v>TE</v>
      </c>
      <c r="J109" t="s">
        <v>49</v>
      </c>
      <c r="K109" t="s">
        <v>288</v>
      </c>
    </row>
    <row r="110" spans="4:11" hidden="1" x14ac:dyDescent="0.2">
      <c r="D110" t="s">
        <v>145</v>
      </c>
      <c r="E110">
        <f t="shared" si="4"/>
        <v>1</v>
      </c>
      <c r="I110" t="str">
        <f t="shared" si="5"/>
        <v>TE</v>
      </c>
      <c r="J110" t="s">
        <v>49</v>
      </c>
      <c r="K110" t="s">
        <v>289</v>
      </c>
    </row>
    <row r="111" spans="4:11" hidden="1" x14ac:dyDescent="0.2">
      <c r="D111" t="s">
        <v>142</v>
      </c>
      <c r="E111">
        <f t="shared" si="4"/>
        <v>1</v>
      </c>
      <c r="I111" t="str">
        <f t="shared" si="5"/>
        <v>TE</v>
      </c>
      <c r="J111" t="s">
        <v>74</v>
      </c>
      <c r="K111" t="s">
        <v>290</v>
      </c>
    </row>
    <row r="112" spans="4:11" hidden="1" x14ac:dyDescent="0.2">
      <c r="D112" t="s">
        <v>146</v>
      </c>
      <c r="E112">
        <f t="shared" si="4"/>
        <v>1</v>
      </c>
      <c r="I112" t="str">
        <f t="shared" si="5"/>
        <v>TE</v>
      </c>
      <c r="J112" t="s">
        <v>74</v>
      </c>
      <c r="K112" t="s">
        <v>290</v>
      </c>
    </row>
    <row r="113" spans="4:11" hidden="1" x14ac:dyDescent="0.2">
      <c r="D113" t="s">
        <v>159</v>
      </c>
      <c r="E113">
        <f t="shared" si="4"/>
        <v>1</v>
      </c>
      <c r="I113" t="str">
        <f t="shared" si="5"/>
        <v>BM</v>
      </c>
      <c r="J113" t="s">
        <v>74</v>
      </c>
      <c r="K113" t="s">
        <v>291</v>
      </c>
    </row>
    <row r="114" spans="4:11" hidden="1" x14ac:dyDescent="0.2">
      <c r="D114" t="s">
        <v>160</v>
      </c>
      <c r="E114">
        <f t="shared" si="4"/>
        <v>1</v>
      </c>
      <c r="I114" t="str">
        <f t="shared" si="5"/>
        <v>TE</v>
      </c>
      <c r="J114" t="s">
        <v>21</v>
      </c>
      <c r="K114" t="s">
        <v>292</v>
      </c>
    </row>
    <row r="115" spans="4:11" hidden="1" x14ac:dyDescent="0.2">
      <c r="D115" t="s">
        <v>161</v>
      </c>
      <c r="E115">
        <f t="shared" si="4"/>
        <v>1</v>
      </c>
      <c r="I115" t="str">
        <f t="shared" si="5"/>
        <v>BM</v>
      </c>
      <c r="J115" t="s">
        <v>293</v>
      </c>
      <c r="K115" t="s">
        <v>294</v>
      </c>
    </row>
    <row r="116" spans="4:11" hidden="1" x14ac:dyDescent="0.2">
      <c r="D116" t="s">
        <v>162</v>
      </c>
      <c r="E116">
        <f t="shared" si="4"/>
        <v>1</v>
      </c>
      <c r="I116" t="str">
        <f t="shared" si="5"/>
        <v>BM</v>
      </c>
      <c r="J116" t="s">
        <v>293</v>
      </c>
      <c r="K116" t="s">
        <v>295</v>
      </c>
    </row>
    <row r="117" spans="4:11" hidden="1" x14ac:dyDescent="0.2">
      <c r="D117" t="s">
        <v>163</v>
      </c>
      <c r="E117">
        <f t="shared" si="4"/>
        <v>1</v>
      </c>
      <c r="I117" t="str">
        <f t="shared" si="5"/>
        <v>BM</v>
      </c>
      <c r="J117" t="s">
        <v>38</v>
      </c>
      <c r="K117" t="s">
        <v>296</v>
      </c>
    </row>
    <row r="118" spans="4:11" hidden="1" x14ac:dyDescent="0.2">
      <c r="D118" t="s">
        <v>147</v>
      </c>
      <c r="E118">
        <f t="shared" si="4"/>
        <v>1</v>
      </c>
      <c r="I118" t="str">
        <f t="shared" si="5"/>
        <v>TE</v>
      </c>
      <c r="J118" t="s">
        <v>74</v>
      </c>
      <c r="K118" t="s">
        <v>297</v>
      </c>
    </row>
    <row r="119" spans="4:11" hidden="1" x14ac:dyDescent="0.2">
      <c r="D119" t="s">
        <v>39</v>
      </c>
      <c r="E119" s="5">
        <f t="shared" si="4"/>
        <v>0</v>
      </c>
      <c r="F119" s="4" t="s">
        <v>40</v>
      </c>
      <c r="I119" t="str">
        <f t="shared" si="5"/>
        <v>HP</v>
      </c>
      <c r="J119" t="s">
        <v>66</v>
      </c>
      <c r="K119" t="s">
        <v>298</v>
      </c>
    </row>
    <row r="120" spans="4:11" hidden="1" x14ac:dyDescent="0.2">
      <c r="D120" t="s">
        <v>51</v>
      </c>
      <c r="E120">
        <f t="shared" si="4"/>
        <v>1</v>
      </c>
      <c r="I120" t="str">
        <f t="shared" si="5"/>
        <v>HP</v>
      </c>
      <c r="J120" t="s">
        <v>66</v>
      </c>
      <c r="K120" t="s">
        <v>299</v>
      </c>
    </row>
    <row r="121" spans="4:11" hidden="1" x14ac:dyDescent="0.2">
      <c r="D121" t="s">
        <v>53</v>
      </c>
      <c r="E121" s="5">
        <f t="shared" si="4"/>
        <v>0</v>
      </c>
      <c r="F121" s="4" t="s">
        <v>181</v>
      </c>
      <c r="I121" t="str">
        <f t="shared" si="5"/>
        <v>TE</v>
      </c>
      <c r="J121" t="s">
        <v>5</v>
      </c>
      <c r="K121" t="s">
        <v>300</v>
      </c>
    </row>
    <row r="122" spans="4:11" hidden="1" x14ac:dyDescent="0.2">
      <c r="D122" t="s">
        <v>65</v>
      </c>
      <c r="E122" s="5">
        <f t="shared" si="4"/>
        <v>0</v>
      </c>
      <c r="F122" s="4" t="s">
        <v>40</v>
      </c>
      <c r="I122" t="str">
        <f t="shared" si="5"/>
        <v>BM</v>
      </c>
      <c r="J122" t="s">
        <v>301</v>
      </c>
      <c r="K122" t="s">
        <v>302</v>
      </c>
    </row>
    <row r="123" spans="4:11" hidden="1" x14ac:dyDescent="0.2">
      <c r="D123" t="s">
        <v>55</v>
      </c>
      <c r="E123">
        <f t="shared" si="4"/>
        <v>1</v>
      </c>
      <c r="I123" t="str">
        <f t="shared" si="5"/>
        <v>BM</v>
      </c>
      <c r="J123" t="s">
        <v>303</v>
      </c>
      <c r="K123" t="s">
        <v>304</v>
      </c>
    </row>
    <row r="124" spans="4:11" hidden="1" x14ac:dyDescent="0.2">
      <c r="D124" t="s">
        <v>72</v>
      </c>
      <c r="E124" s="5">
        <f t="shared" si="4"/>
        <v>0</v>
      </c>
      <c r="F124" s="4" t="s">
        <v>40</v>
      </c>
      <c r="I124" t="str">
        <f t="shared" si="5"/>
        <v>HP</v>
      </c>
      <c r="J124" t="s">
        <v>305</v>
      </c>
      <c r="K124" t="s">
        <v>306</v>
      </c>
    </row>
    <row r="125" spans="4:11" hidden="1" x14ac:dyDescent="0.2">
      <c r="D125" t="s">
        <v>64</v>
      </c>
      <c r="E125" s="5">
        <f t="shared" si="4"/>
        <v>0</v>
      </c>
      <c r="F125" s="4" t="s">
        <v>40</v>
      </c>
      <c r="I125" t="str">
        <f t="shared" si="5"/>
        <v>HP</v>
      </c>
      <c r="J125" t="s">
        <v>305</v>
      </c>
      <c r="K125" t="s">
        <v>307</v>
      </c>
    </row>
    <row r="126" spans="4:11" hidden="1" x14ac:dyDescent="0.2">
      <c r="D126" t="s">
        <v>63</v>
      </c>
      <c r="E126" s="5">
        <f t="shared" si="4"/>
        <v>0</v>
      </c>
      <c r="F126" s="4" t="s">
        <v>40</v>
      </c>
      <c r="I126" t="str">
        <f t="shared" si="5"/>
        <v>TE</v>
      </c>
      <c r="J126" t="s">
        <v>5</v>
      </c>
      <c r="K126" t="s">
        <v>308</v>
      </c>
    </row>
    <row r="127" spans="4:11" hidden="1" x14ac:dyDescent="0.2">
      <c r="D127" t="s">
        <v>106</v>
      </c>
      <c r="E127" s="5">
        <f t="shared" si="4"/>
        <v>0</v>
      </c>
      <c r="F127" s="4" t="s">
        <v>40</v>
      </c>
      <c r="I127" t="str">
        <f t="shared" si="5"/>
        <v>HP</v>
      </c>
      <c r="J127" t="s">
        <v>171</v>
      </c>
      <c r="K127" t="s">
        <v>170</v>
      </c>
    </row>
    <row r="128" spans="4:11" hidden="1" x14ac:dyDescent="0.2">
      <c r="D128" t="s">
        <v>122</v>
      </c>
      <c r="E128">
        <f t="shared" si="4"/>
        <v>1</v>
      </c>
      <c r="I128" t="str">
        <f t="shared" si="5"/>
        <v>TE</v>
      </c>
      <c r="J128" t="s">
        <v>5</v>
      </c>
      <c r="K128" t="s">
        <v>309</v>
      </c>
    </row>
    <row r="129" spans="4:11" hidden="1" x14ac:dyDescent="0.2">
      <c r="D129" t="s">
        <v>120</v>
      </c>
      <c r="E129">
        <f t="shared" si="4"/>
        <v>1</v>
      </c>
      <c r="I129" t="str">
        <f t="shared" si="5"/>
        <v>HP</v>
      </c>
      <c r="J129" t="s">
        <v>83</v>
      </c>
      <c r="K129" t="s">
        <v>310</v>
      </c>
    </row>
    <row r="130" spans="4:11" hidden="1" x14ac:dyDescent="0.2">
      <c r="D130" t="s">
        <v>133</v>
      </c>
      <c r="E130">
        <f t="shared" si="4"/>
        <v>1</v>
      </c>
      <c r="I130" t="str">
        <f t="shared" si="5"/>
        <v>HP</v>
      </c>
      <c r="J130" t="s">
        <v>83</v>
      </c>
      <c r="K130" t="s">
        <v>311</v>
      </c>
    </row>
    <row r="131" spans="4:11" hidden="1" x14ac:dyDescent="0.2">
      <c r="D131" t="s">
        <v>134</v>
      </c>
      <c r="E131">
        <f t="shared" si="4"/>
        <v>1</v>
      </c>
      <c r="I131" t="str">
        <f t="shared" si="5"/>
        <v>TE</v>
      </c>
      <c r="J131" t="s">
        <v>5</v>
      </c>
      <c r="K131" t="s">
        <v>312</v>
      </c>
    </row>
    <row r="132" spans="4:11" hidden="1" x14ac:dyDescent="0.2">
      <c r="D132" t="s">
        <v>136</v>
      </c>
      <c r="E132">
        <f>COUNTIF($A$3:$A$95,D132)</f>
        <v>1</v>
      </c>
      <c r="I132" t="str">
        <f t="shared" ref="I132:I195" si="6">RIGHT(LEFT(K132,9),2)</f>
        <v>TE</v>
      </c>
      <c r="J132" t="s">
        <v>5</v>
      </c>
      <c r="K132" t="s">
        <v>313</v>
      </c>
    </row>
    <row r="133" spans="4:11" hidden="1" x14ac:dyDescent="0.2">
      <c r="D133" t="s">
        <v>156</v>
      </c>
      <c r="E133">
        <f>COUNTIF($A$3:$A$95,D133)</f>
        <v>1</v>
      </c>
      <c r="I133" t="str">
        <f t="shared" si="6"/>
        <v>TE</v>
      </c>
      <c r="J133" t="s">
        <v>5</v>
      </c>
      <c r="K133" t="s">
        <v>314</v>
      </c>
    </row>
    <row r="134" spans="4:11" hidden="1" x14ac:dyDescent="0.2">
      <c r="I134" t="str">
        <f t="shared" si="6"/>
        <v>TE</v>
      </c>
      <c r="J134" t="s">
        <v>5</v>
      </c>
      <c r="K134" t="s">
        <v>315</v>
      </c>
    </row>
    <row r="135" spans="4:11" hidden="1" x14ac:dyDescent="0.2">
      <c r="I135" t="str">
        <f t="shared" si="6"/>
        <v>BM</v>
      </c>
      <c r="J135" t="s">
        <v>77</v>
      </c>
      <c r="K135" t="s">
        <v>316</v>
      </c>
    </row>
    <row r="136" spans="4:11" hidden="1" x14ac:dyDescent="0.2">
      <c r="I136" t="str">
        <f t="shared" si="6"/>
        <v>BM</v>
      </c>
      <c r="J136" t="s">
        <v>77</v>
      </c>
      <c r="K136" t="s">
        <v>317</v>
      </c>
    </row>
    <row r="137" spans="4:11" hidden="1" x14ac:dyDescent="0.2">
      <c r="I137" t="str">
        <f t="shared" si="6"/>
        <v>TE</v>
      </c>
      <c r="J137" t="s">
        <v>5</v>
      </c>
      <c r="K137" t="s">
        <v>318</v>
      </c>
    </row>
    <row r="138" spans="4:11" hidden="1" x14ac:dyDescent="0.2">
      <c r="I138" t="str">
        <f t="shared" si="6"/>
        <v>TE</v>
      </c>
      <c r="J138" t="s">
        <v>5</v>
      </c>
      <c r="K138" t="s">
        <v>319</v>
      </c>
    </row>
    <row r="139" spans="4:11" hidden="1" x14ac:dyDescent="0.2">
      <c r="I139" t="str">
        <f t="shared" si="6"/>
        <v>BM</v>
      </c>
      <c r="J139" t="s">
        <v>130</v>
      </c>
      <c r="K139" t="s">
        <v>320</v>
      </c>
    </row>
    <row r="140" spans="4:11" hidden="1" x14ac:dyDescent="0.2">
      <c r="I140" t="str">
        <f t="shared" si="6"/>
        <v>BM</v>
      </c>
      <c r="J140" t="s">
        <v>137</v>
      </c>
      <c r="K140" t="s">
        <v>321</v>
      </c>
    </row>
    <row r="141" spans="4:11" hidden="1" x14ac:dyDescent="0.2">
      <c r="I141" t="str">
        <f t="shared" si="6"/>
        <v>BM</v>
      </c>
      <c r="J141" t="s">
        <v>137</v>
      </c>
      <c r="K141" t="s">
        <v>322</v>
      </c>
    </row>
    <row r="142" spans="4:11" hidden="1" x14ac:dyDescent="0.2">
      <c r="I142" t="str">
        <f t="shared" si="6"/>
        <v>TE</v>
      </c>
      <c r="J142" t="s">
        <v>1</v>
      </c>
      <c r="K142" t="s">
        <v>323</v>
      </c>
    </row>
    <row r="143" spans="4:11" hidden="1" x14ac:dyDescent="0.2">
      <c r="I143" t="str">
        <f t="shared" si="6"/>
        <v>BM</v>
      </c>
      <c r="J143" t="s">
        <v>74</v>
      </c>
      <c r="K143" t="s">
        <v>324</v>
      </c>
    </row>
    <row r="144" spans="4:11" hidden="1" x14ac:dyDescent="0.2">
      <c r="I144" t="str">
        <f t="shared" si="6"/>
        <v>TE</v>
      </c>
      <c r="J144" t="s">
        <v>74</v>
      </c>
      <c r="K144" t="s">
        <v>325</v>
      </c>
    </row>
    <row r="145" spans="9:11" hidden="1" x14ac:dyDescent="0.2">
      <c r="I145" t="str">
        <f t="shared" si="6"/>
        <v>TE</v>
      </c>
      <c r="J145" t="s">
        <v>5</v>
      </c>
      <c r="K145" t="s">
        <v>326</v>
      </c>
    </row>
    <row r="146" spans="9:11" hidden="1" x14ac:dyDescent="0.2">
      <c r="I146" t="str">
        <f t="shared" si="6"/>
        <v>TE</v>
      </c>
      <c r="J146" t="s">
        <v>5</v>
      </c>
      <c r="K146" t="s">
        <v>327</v>
      </c>
    </row>
    <row r="147" spans="9:11" hidden="1" x14ac:dyDescent="0.2">
      <c r="I147" t="str">
        <f t="shared" si="6"/>
        <v>TE</v>
      </c>
      <c r="J147" t="s">
        <v>5</v>
      </c>
      <c r="K147" t="s">
        <v>328</v>
      </c>
    </row>
    <row r="148" spans="9:11" hidden="1" x14ac:dyDescent="0.2">
      <c r="I148" t="str">
        <f t="shared" si="6"/>
        <v>TE</v>
      </c>
      <c r="J148" t="s">
        <v>5</v>
      </c>
      <c r="K148" t="s">
        <v>329</v>
      </c>
    </row>
    <row r="149" spans="9:11" hidden="1" x14ac:dyDescent="0.2">
      <c r="I149" t="str">
        <f t="shared" si="6"/>
        <v>TE</v>
      </c>
      <c r="J149" t="s">
        <v>5</v>
      </c>
      <c r="K149" t="s">
        <v>330</v>
      </c>
    </row>
    <row r="150" spans="9:11" hidden="1" x14ac:dyDescent="0.2">
      <c r="I150" t="str">
        <f t="shared" si="6"/>
        <v>EE</v>
      </c>
      <c r="J150" t="s">
        <v>331</v>
      </c>
      <c r="K150" t="s">
        <v>332</v>
      </c>
    </row>
    <row r="151" spans="9:11" hidden="1" x14ac:dyDescent="0.2">
      <c r="I151" t="str">
        <f t="shared" si="6"/>
        <v>EE</v>
      </c>
      <c r="J151" t="s">
        <v>331</v>
      </c>
      <c r="K151" t="s">
        <v>333</v>
      </c>
    </row>
    <row r="152" spans="9:11" hidden="1" x14ac:dyDescent="0.2">
      <c r="I152" t="str">
        <f t="shared" si="6"/>
        <v>TE</v>
      </c>
      <c r="J152" t="s">
        <v>5</v>
      </c>
      <c r="K152" t="s">
        <v>334</v>
      </c>
    </row>
    <row r="153" spans="9:11" hidden="1" x14ac:dyDescent="0.2">
      <c r="I153" t="str">
        <f t="shared" si="6"/>
        <v>TE</v>
      </c>
      <c r="J153" t="s">
        <v>9</v>
      </c>
      <c r="K153" t="s">
        <v>335</v>
      </c>
    </row>
    <row r="154" spans="9:11" hidden="1" x14ac:dyDescent="0.2">
      <c r="I154" t="str">
        <f t="shared" si="6"/>
        <v>TE</v>
      </c>
      <c r="J154" t="s">
        <v>85</v>
      </c>
      <c r="K154" t="s">
        <v>336</v>
      </c>
    </row>
    <row r="155" spans="9:11" hidden="1" x14ac:dyDescent="0.2">
      <c r="I155" t="str">
        <f t="shared" si="6"/>
        <v>HP</v>
      </c>
      <c r="J155" t="s">
        <v>14</v>
      </c>
      <c r="K155" t="s">
        <v>337</v>
      </c>
    </row>
    <row r="156" spans="9:11" hidden="1" x14ac:dyDescent="0.2">
      <c r="I156" t="str">
        <f t="shared" si="6"/>
        <v>HP</v>
      </c>
      <c r="J156" t="s">
        <v>101</v>
      </c>
      <c r="K156" t="s">
        <v>338</v>
      </c>
    </row>
    <row r="157" spans="9:11" hidden="1" x14ac:dyDescent="0.2">
      <c r="I157" t="str">
        <f t="shared" si="6"/>
        <v>HP</v>
      </c>
      <c r="J157" t="s">
        <v>101</v>
      </c>
      <c r="K157" t="s">
        <v>339</v>
      </c>
    </row>
    <row r="158" spans="9:11" hidden="1" x14ac:dyDescent="0.2">
      <c r="I158" t="str">
        <f t="shared" si="6"/>
        <v>HP</v>
      </c>
      <c r="J158" t="s">
        <v>100</v>
      </c>
      <c r="K158" t="s">
        <v>340</v>
      </c>
    </row>
    <row r="159" spans="9:11" hidden="1" x14ac:dyDescent="0.2">
      <c r="I159" t="str">
        <f t="shared" si="6"/>
        <v>HP</v>
      </c>
      <c r="J159" t="s">
        <v>17</v>
      </c>
      <c r="K159" t="s">
        <v>341</v>
      </c>
    </row>
    <row r="160" spans="9:11" hidden="1" x14ac:dyDescent="0.2">
      <c r="I160" t="str">
        <f t="shared" si="6"/>
        <v>HP</v>
      </c>
      <c r="J160" t="s">
        <v>71</v>
      </c>
      <c r="K160" t="s">
        <v>342</v>
      </c>
    </row>
    <row r="161" spans="9:11" hidden="1" x14ac:dyDescent="0.2">
      <c r="I161" t="str">
        <f t="shared" si="6"/>
        <v>HP</v>
      </c>
      <c r="J161" t="s">
        <v>138</v>
      </c>
      <c r="K161" t="s">
        <v>343</v>
      </c>
    </row>
    <row r="162" spans="9:11" hidden="1" x14ac:dyDescent="0.2">
      <c r="I162" t="str">
        <f t="shared" si="6"/>
        <v>HP</v>
      </c>
      <c r="J162" t="s">
        <v>344</v>
      </c>
      <c r="K162" t="s">
        <v>166</v>
      </c>
    </row>
    <row r="163" spans="9:11" hidden="1" x14ac:dyDescent="0.2">
      <c r="I163" t="str">
        <f t="shared" si="6"/>
        <v>HP</v>
      </c>
      <c r="J163" t="s">
        <v>344</v>
      </c>
      <c r="K163" t="s">
        <v>169</v>
      </c>
    </row>
    <row r="164" spans="9:11" hidden="1" x14ac:dyDescent="0.2">
      <c r="I164" t="str">
        <f t="shared" si="6"/>
        <v>HP</v>
      </c>
      <c r="J164" t="s">
        <v>93</v>
      </c>
      <c r="K164" t="s">
        <v>345</v>
      </c>
    </row>
    <row r="165" spans="9:11" hidden="1" x14ac:dyDescent="0.2">
      <c r="I165" t="str">
        <f t="shared" si="6"/>
        <v>HP</v>
      </c>
      <c r="J165" t="s">
        <v>80</v>
      </c>
      <c r="K165" t="s">
        <v>346</v>
      </c>
    </row>
    <row r="166" spans="9:11" hidden="1" x14ac:dyDescent="0.2">
      <c r="I166" t="str">
        <f t="shared" si="6"/>
        <v>TE</v>
      </c>
      <c r="J166" t="s">
        <v>5</v>
      </c>
      <c r="K166" t="s">
        <v>347</v>
      </c>
    </row>
    <row r="167" spans="9:11" hidden="1" x14ac:dyDescent="0.2">
      <c r="I167" t="str">
        <f t="shared" si="6"/>
        <v>HP</v>
      </c>
      <c r="J167" t="s">
        <v>155</v>
      </c>
      <c r="K167" t="s">
        <v>348</v>
      </c>
    </row>
    <row r="168" spans="9:11" hidden="1" x14ac:dyDescent="0.2">
      <c r="I168" t="str">
        <f t="shared" si="6"/>
        <v>HP</v>
      </c>
      <c r="J168" t="s">
        <v>154</v>
      </c>
      <c r="K168" t="s">
        <v>349</v>
      </c>
    </row>
    <row r="169" spans="9:11" hidden="1" x14ac:dyDescent="0.2">
      <c r="I169" t="str">
        <f t="shared" si="6"/>
        <v>TE</v>
      </c>
      <c r="J169" t="s">
        <v>5</v>
      </c>
      <c r="K169" t="s">
        <v>350</v>
      </c>
    </row>
    <row r="170" spans="9:11" hidden="1" x14ac:dyDescent="0.2">
      <c r="I170" t="str">
        <f t="shared" si="6"/>
        <v>HP</v>
      </c>
      <c r="J170" t="s">
        <v>54</v>
      </c>
      <c r="K170" t="s">
        <v>351</v>
      </c>
    </row>
    <row r="171" spans="9:11" hidden="1" x14ac:dyDescent="0.2">
      <c r="I171" t="str">
        <f t="shared" si="6"/>
        <v>HP</v>
      </c>
      <c r="J171" t="s">
        <v>54</v>
      </c>
      <c r="K171" t="s">
        <v>352</v>
      </c>
    </row>
    <row r="172" spans="9:11" hidden="1" x14ac:dyDescent="0.2">
      <c r="I172" t="str">
        <f t="shared" si="6"/>
        <v>HP</v>
      </c>
      <c r="J172" t="s">
        <v>89</v>
      </c>
      <c r="K172" t="s">
        <v>353</v>
      </c>
    </row>
    <row r="173" spans="9:11" hidden="1" x14ac:dyDescent="0.2">
      <c r="I173" t="str">
        <f t="shared" si="6"/>
        <v>HP</v>
      </c>
      <c r="J173" t="s">
        <v>162</v>
      </c>
      <c r="K173" t="s">
        <v>167</v>
      </c>
    </row>
    <row r="174" spans="9:11" hidden="1" x14ac:dyDescent="0.2">
      <c r="I174" t="str">
        <f t="shared" si="6"/>
        <v>HP</v>
      </c>
      <c r="J174" t="s">
        <v>125</v>
      </c>
      <c r="K174" t="s">
        <v>354</v>
      </c>
    </row>
    <row r="175" spans="9:11" hidden="1" x14ac:dyDescent="0.2">
      <c r="I175" t="str">
        <f t="shared" si="6"/>
        <v>HP</v>
      </c>
      <c r="J175" t="s">
        <v>93</v>
      </c>
      <c r="K175" t="s">
        <v>355</v>
      </c>
    </row>
    <row r="176" spans="9:11" hidden="1" x14ac:dyDescent="0.2">
      <c r="I176" t="str">
        <f t="shared" si="6"/>
        <v>HP</v>
      </c>
      <c r="J176" t="s">
        <v>93</v>
      </c>
      <c r="K176" t="s">
        <v>356</v>
      </c>
    </row>
    <row r="177" spans="9:11" hidden="1" x14ac:dyDescent="0.2">
      <c r="I177" t="str">
        <f t="shared" si="6"/>
        <v>HP</v>
      </c>
      <c r="J177" t="s">
        <v>118</v>
      </c>
      <c r="K177" t="s">
        <v>357</v>
      </c>
    </row>
    <row r="178" spans="9:11" hidden="1" x14ac:dyDescent="0.2">
      <c r="I178" t="str">
        <f t="shared" si="6"/>
        <v>HP</v>
      </c>
      <c r="J178" t="s">
        <v>152</v>
      </c>
      <c r="K178" t="s">
        <v>358</v>
      </c>
    </row>
    <row r="179" spans="9:11" hidden="1" x14ac:dyDescent="0.2">
      <c r="I179" t="str">
        <f t="shared" si="6"/>
        <v>TE</v>
      </c>
      <c r="J179" t="s">
        <v>5</v>
      </c>
      <c r="K179" t="s">
        <v>359</v>
      </c>
    </row>
    <row r="180" spans="9:11" hidden="1" x14ac:dyDescent="0.2">
      <c r="I180" t="str">
        <f t="shared" si="6"/>
        <v>HP</v>
      </c>
      <c r="J180" t="s">
        <v>99</v>
      </c>
      <c r="K180" t="s">
        <v>360</v>
      </c>
    </row>
    <row r="181" spans="9:11" hidden="1" x14ac:dyDescent="0.2">
      <c r="I181" t="str">
        <f t="shared" si="6"/>
        <v>HP</v>
      </c>
      <c r="J181" t="s">
        <v>104</v>
      </c>
      <c r="K181" t="s">
        <v>361</v>
      </c>
    </row>
    <row r="182" spans="9:11" hidden="1" x14ac:dyDescent="0.2">
      <c r="I182" t="str">
        <f t="shared" si="6"/>
        <v>HP</v>
      </c>
      <c r="J182" t="s">
        <v>105</v>
      </c>
      <c r="K182" t="s">
        <v>362</v>
      </c>
    </row>
    <row r="183" spans="9:11" hidden="1" x14ac:dyDescent="0.2">
      <c r="I183" t="str">
        <f t="shared" si="6"/>
        <v>HP</v>
      </c>
      <c r="J183" t="s">
        <v>114</v>
      </c>
      <c r="K183" t="s">
        <v>363</v>
      </c>
    </row>
    <row r="184" spans="9:11" hidden="1" x14ac:dyDescent="0.2">
      <c r="I184" t="str">
        <f t="shared" si="6"/>
        <v>HP</v>
      </c>
      <c r="J184" t="s">
        <v>114</v>
      </c>
      <c r="K184" t="s">
        <v>363</v>
      </c>
    </row>
    <row r="185" spans="9:11" hidden="1" x14ac:dyDescent="0.2">
      <c r="I185" t="str">
        <f t="shared" si="6"/>
        <v>HP</v>
      </c>
      <c r="J185" t="s">
        <v>68</v>
      </c>
      <c r="K185" t="s">
        <v>364</v>
      </c>
    </row>
    <row r="186" spans="9:11" hidden="1" x14ac:dyDescent="0.2">
      <c r="I186" t="str">
        <f t="shared" si="6"/>
        <v>TE</v>
      </c>
      <c r="J186" t="s">
        <v>5</v>
      </c>
      <c r="K186" t="s">
        <v>365</v>
      </c>
    </row>
    <row r="187" spans="9:11" hidden="1" x14ac:dyDescent="0.2">
      <c r="I187" t="str">
        <f t="shared" si="6"/>
        <v>HP</v>
      </c>
      <c r="J187" t="s">
        <v>366</v>
      </c>
      <c r="K187" t="s">
        <v>367</v>
      </c>
    </row>
    <row r="188" spans="9:11" hidden="1" x14ac:dyDescent="0.2">
      <c r="I188" t="str">
        <f t="shared" si="6"/>
        <v>HP</v>
      </c>
      <c r="J188" t="s">
        <v>163</v>
      </c>
      <c r="K188" t="s">
        <v>168</v>
      </c>
    </row>
    <row r="189" spans="9:11" hidden="1" x14ac:dyDescent="0.2">
      <c r="I189" t="str">
        <f t="shared" si="6"/>
        <v>TE</v>
      </c>
      <c r="J189" t="s">
        <v>5</v>
      </c>
      <c r="K189" t="s">
        <v>368</v>
      </c>
    </row>
    <row r="190" spans="9:11" hidden="1" x14ac:dyDescent="0.2">
      <c r="I190" t="str">
        <f t="shared" si="6"/>
        <v>TE</v>
      </c>
      <c r="J190" t="s">
        <v>5</v>
      </c>
      <c r="K190" t="s">
        <v>369</v>
      </c>
    </row>
    <row r="191" spans="9:11" hidden="1" x14ac:dyDescent="0.2">
      <c r="I191" t="str">
        <f t="shared" si="6"/>
        <v>HP</v>
      </c>
      <c r="J191" t="s">
        <v>117</v>
      </c>
      <c r="K191" t="s">
        <v>370</v>
      </c>
    </row>
    <row r="192" spans="9:11" hidden="1" x14ac:dyDescent="0.2">
      <c r="I192" t="str">
        <f t="shared" si="6"/>
        <v>HP</v>
      </c>
      <c r="J192" t="s">
        <v>96</v>
      </c>
      <c r="K192" t="s">
        <v>371</v>
      </c>
    </row>
    <row r="193" spans="9:11" hidden="1" x14ac:dyDescent="0.2">
      <c r="I193" t="str">
        <f t="shared" si="6"/>
        <v>TE</v>
      </c>
      <c r="J193" t="s">
        <v>5</v>
      </c>
      <c r="K193" t="s">
        <v>372</v>
      </c>
    </row>
    <row r="194" spans="9:11" hidden="1" x14ac:dyDescent="0.2">
      <c r="I194" t="str">
        <f t="shared" si="6"/>
        <v>TE</v>
      </c>
      <c r="J194" t="s">
        <v>5</v>
      </c>
      <c r="K194" t="s">
        <v>373</v>
      </c>
    </row>
    <row r="195" spans="9:11" hidden="1" x14ac:dyDescent="0.2">
      <c r="I195" t="str">
        <f t="shared" si="6"/>
        <v>TE</v>
      </c>
      <c r="J195" t="s">
        <v>5</v>
      </c>
      <c r="K195" t="s">
        <v>374</v>
      </c>
    </row>
    <row r="196" spans="9:11" hidden="1" x14ac:dyDescent="0.2">
      <c r="I196" t="str">
        <f t="shared" ref="I196:I216" si="7">RIGHT(LEFT(K196,9),2)</f>
        <v>TE</v>
      </c>
      <c r="J196" t="s">
        <v>5</v>
      </c>
      <c r="K196" t="s">
        <v>375</v>
      </c>
    </row>
    <row r="197" spans="9:11" hidden="1" x14ac:dyDescent="0.2">
      <c r="I197" t="str">
        <f t="shared" si="7"/>
        <v>TE</v>
      </c>
      <c r="J197" t="s">
        <v>5</v>
      </c>
      <c r="K197" t="s">
        <v>376</v>
      </c>
    </row>
    <row r="198" spans="9:11" hidden="1" x14ac:dyDescent="0.2">
      <c r="I198" t="str">
        <f t="shared" si="7"/>
        <v>TE</v>
      </c>
      <c r="J198" t="s">
        <v>79</v>
      </c>
      <c r="K198" t="s">
        <v>377</v>
      </c>
    </row>
    <row r="199" spans="9:11" hidden="1" x14ac:dyDescent="0.2">
      <c r="I199" t="str">
        <f t="shared" si="7"/>
        <v>TE</v>
      </c>
      <c r="J199" t="s">
        <v>79</v>
      </c>
      <c r="K199" t="s">
        <v>378</v>
      </c>
    </row>
    <row r="200" spans="9:11" hidden="1" x14ac:dyDescent="0.2">
      <c r="I200" t="str">
        <f t="shared" si="7"/>
        <v>TE</v>
      </c>
      <c r="J200" t="s">
        <v>38</v>
      </c>
      <c r="K200" t="s">
        <v>379</v>
      </c>
    </row>
    <row r="201" spans="9:11" hidden="1" x14ac:dyDescent="0.2">
      <c r="I201" t="str">
        <f t="shared" si="7"/>
        <v>TE</v>
      </c>
      <c r="J201" t="s">
        <v>38</v>
      </c>
      <c r="K201" t="s">
        <v>380</v>
      </c>
    </row>
    <row r="202" spans="9:11" hidden="1" x14ac:dyDescent="0.2">
      <c r="I202" t="str">
        <f t="shared" si="7"/>
        <v>HP</v>
      </c>
      <c r="J202" t="s">
        <v>1</v>
      </c>
      <c r="K202" t="s">
        <v>381</v>
      </c>
    </row>
    <row r="203" spans="9:11" hidden="1" x14ac:dyDescent="0.2">
      <c r="I203" t="str">
        <f t="shared" si="7"/>
        <v>TE</v>
      </c>
      <c r="J203" t="s">
        <v>5</v>
      </c>
      <c r="K203" t="s">
        <v>382</v>
      </c>
    </row>
    <row r="204" spans="9:11" hidden="1" x14ac:dyDescent="0.2">
      <c r="I204" t="str">
        <f t="shared" si="7"/>
        <v>HP</v>
      </c>
      <c r="J204" t="s">
        <v>10</v>
      </c>
      <c r="K204" t="s">
        <v>383</v>
      </c>
    </row>
    <row r="205" spans="9:11" hidden="1" x14ac:dyDescent="0.2">
      <c r="I205" t="str">
        <f t="shared" si="7"/>
        <v>HP</v>
      </c>
      <c r="J205" t="s">
        <v>99</v>
      </c>
      <c r="K205" t="s">
        <v>384</v>
      </c>
    </row>
    <row r="206" spans="9:11" hidden="1" x14ac:dyDescent="0.2">
      <c r="I206" t="str">
        <f t="shared" si="7"/>
        <v>HP</v>
      </c>
      <c r="J206" t="s">
        <v>99</v>
      </c>
      <c r="K206" t="s">
        <v>385</v>
      </c>
    </row>
    <row r="207" spans="9:11" hidden="1" x14ac:dyDescent="0.2">
      <c r="I207" t="str">
        <f t="shared" si="7"/>
        <v>HP</v>
      </c>
      <c r="J207" t="s">
        <v>386</v>
      </c>
      <c r="K207" t="s">
        <v>387</v>
      </c>
    </row>
    <row r="208" spans="9:11" hidden="1" x14ac:dyDescent="0.2">
      <c r="I208" t="str">
        <f t="shared" si="7"/>
        <v>HP</v>
      </c>
      <c r="J208" t="s">
        <v>94</v>
      </c>
      <c r="K208" t="s">
        <v>388</v>
      </c>
    </row>
    <row r="209" spans="9:11" hidden="1" x14ac:dyDescent="0.2">
      <c r="I209" t="str">
        <f t="shared" si="7"/>
        <v>TE</v>
      </c>
      <c r="J209" t="s">
        <v>5</v>
      </c>
      <c r="K209" t="s">
        <v>389</v>
      </c>
    </row>
    <row r="210" spans="9:11" hidden="1" x14ac:dyDescent="0.2">
      <c r="I210" t="str">
        <f t="shared" si="7"/>
        <v>HP</v>
      </c>
      <c r="J210" t="s">
        <v>2</v>
      </c>
      <c r="K210" t="s">
        <v>390</v>
      </c>
    </row>
    <row r="211" spans="9:11" hidden="1" x14ac:dyDescent="0.2">
      <c r="I211" t="str">
        <f t="shared" si="7"/>
        <v>TE</v>
      </c>
      <c r="J211" t="s">
        <v>1</v>
      </c>
      <c r="K211" t="s">
        <v>391</v>
      </c>
    </row>
    <row r="212" spans="9:11" hidden="1" x14ac:dyDescent="0.2">
      <c r="I212" t="str">
        <f t="shared" si="7"/>
        <v>BM</v>
      </c>
      <c r="J212" t="s">
        <v>98</v>
      </c>
      <c r="K212" t="s">
        <v>392</v>
      </c>
    </row>
    <row r="213" spans="9:11" hidden="1" x14ac:dyDescent="0.2">
      <c r="I213" t="str">
        <f t="shared" si="7"/>
        <v>BM</v>
      </c>
      <c r="J213" t="s">
        <v>98</v>
      </c>
      <c r="K213" t="s">
        <v>393</v>
      </c>
    </row>
    <row r="214" spans="9:11" hidden="1" x14ac:dyDescent="0.2">
      <c r="I214" t="str">
        <f t="shared" si="7"/>
        <v>BM</v>
      </c>
      <c r="J214" t="s">
        <v>98</v>
      </c>
      <c r="K214" t="s">
        <v>394</v>
      </c>
    </row>
    <row r="215" spans="9:11" hidden="1" x14ac:dyDescent="0.2">
      <c r="I215" t="str">
        <f t="shared" si="7"/>
        <v>BM</v>
      </c>
      <c r="J215" t="s">
        <v>98</v>
      </c>
      <c r="K215" t="s">
        <v>395</v>
      </c>
    </row>
    <row r="216" spans="9:11" hidden="1" x14ac:dyDescent="0.2">
      <c r="I216" t="str">
        <f t="shared" si="7"/>
        <v>BM</v>
      </c>
      <c r="J216" t="s">
        <v>98</v>
      </c>
      <c r="K216" t="s">
        <v>396</v>
      </c>
    </row>
    <row r="219" spans="9:11" x14ac:dyDescent="0.2">
      <c r="I219" s="4" t="str">
        <f>RIGHT(LEFT(K219,9),2)</f>
        <v>TE</v>
      </c>
      <c r="J219" s="7" t="s">
        <v>1</v>
      </c>
      <c r="K219" s="7" t="s">
        <v>397</v>
      </c>
    </row>
    <row r="220" spans="9:11" x14ac:dyDescent="0.2">
      <c r="I220" s="4" t="str">
        <f t="shared" ref="I220:I283" si="8">RIGHT(LEFT(K220,9),2)</f>
        <v>EO</v>
      </c>
      <c r="J220" s="7" t="s">
        <v>398</v>
      </c>
      <c r="K220" s="7" t="s">
        <v>399</v>
      </c>
    </row>
    <row r="221" spans="9:11" x14ac:dyDescent="0.2">
      <c r="I221" s="4" t="str">
        <f t="shared" si="8"/>
        <v>FV</v>
      </c>
      <c r="J221" s="7" t="s">
        <v>93</v>
      </c>
      <c r="K221" s="7" t="s">
        <v>157</v>
      </c>
    </row>
    <row r="222" spans="9:11" x14ac:dyDescent="0.2">
      <c r="I222" s="4" t="str">
        <f t="shared" si="8"/>
        <v>FV</v>
      </c>
      <c r="J222" s="7" t="s">
        <v>93</v>
      </c>
      <c r="K222" s="7" t="s">
        <v>400</v>
      </c>
    </row>
    <row r="223" spans="9:11" x14ac:dyDescent="0.2">
      <c r="I223" s="4" t="str">
        <f t="shared" si="8"/>
        <v>TE</v>
      </c>
      <c r="J223" s="7" t="s">
        <v>81</v>
      </c>
      <c r="K223" s="7" t="s">
        <v>401</v>
      </c>
    </row>
    <row r="224" spans="9:11" x14ac:dyDescent="0.2">
      <c r="I224" s="4" t="str">
        <f t="shared" si="8"/>
        <v>TE</v>
      </c>
      <c r="J224" s="7" t="s">
        <v>81</v>
      </c>
      <c r="K224" s="7" t="s">
        <v>402</v>
      </c>
    </row>
    <row r="225" spans="9:11" x14ac:dyDescent="0.2">
      <c r="I225" s="4" t="str">
        <f t="shared" si="8"/>
        <v>FV</v>
      </c>
      <c r="J225" s="7" t="s">
        <v>132</v>
      </c>
      <c r="K225" s="7" t="s">
        <v>403</v>
      </c>
    </row>
    <row r="226" spans="9:11" x14ac:dyDescent="0.2">
      <c r="I226" s="4" t="str">
        <f t="shared" si="8"/>
        <v>TE</v>
      </c>
      <c r="J226" s="7" t="s">
        <v>97</v>
      </c>
      <c r="K226" s="7" t="s">
        <v>404</v>
      </c>
    </row>
    <row r="227" spans="9:11" x14ac:dyDescent="0.2">
      <c r="I227" s="4" t="str">
        <f t="shared" si="8"/>
        <v>TE</v>
      </c>
      <c r="J227" s="7" t="s">
        <v>97</v>
      </c>
      <c r="K227" s="7" t="s">
        <v>405</v>
      </c>
    </row>
    <row r="228" spans="9:11" x14ac:dyDescent="0.2">
      <c r="I228" s="4" t="str">
        <f t="shared" si="8"/>
        <v>TE</v>
      </c>
      <c r="J228" s="7" t="s">
        <v>406</v>
      </c>
      <c r="K228" s="7" t="s">
        <v>407</v>
      </c>
    </row>
    <row r="229" spans="9:11" x14ac:dyDescent="0.2">
      <c r="I229" s="4" t="str">
        <f t="shared" si="8"/>
        <v>TE</v>
      </c>
      <c r="J229" s="7" t="s">
        <v>406</v>
      </c>
      <c r="K229" s="7" t="s">
        <v>408</v>
      </c>
    </row>
    <row r="230" spans="9:11" x14ac:dyDescent="0.2">
      <c r="I230" s="4" t="str">
        <f t="shared" si="8"/>
        <v>FV</v>
      </c>
      <c r="J230" s="8" t="s">
        <v>131</v>
      </c>
      <c r="K230" s="7" t="s">
        <v>409</v>
      </c>
    </row>
    <row r="231" spans="9:11" x14ac:dyDescent="0.2">
      <c r="I231" s="4" t="str">
        <f t="shared" si="8"/>
        <v>TE</v>
      </c>
      <c r="J231" s="7" t="s">
        <v>10</v>
      </c>
      <c r="K231" s="7" t="s">
        <v>410</v>
      </c>
    </row>
    <row r="232" spans="9:11" x14ac:dyDescent="0.2">
      <c r="I232" s="4" t="str">
        <f t="shared" si="8"/>
        <v>TE</v>
      </c>
      <c r="J232" s="7" t="s">
        <v>75</v>
      </c>
      <c r="K232" s="7" t="s">
        <v>411</v>
      </c>
    </row>
    <row r="233" spans="9:11" x14ac:dyDescent="0.2">
      <c r="I233" s="4" t="str">
        <f t="shared" si="8"/>
        <v>TE</v>
      </c>
      <c r="J233" s="7" t="s">
        <v>75</v>
      </c>
      <c r="K233" s="7" t="s">
        <v>412</v>
      </c>
    </row>
    <row r="234" spans="9:11" x14ac:dyDescent="0.2">
      <c r="I234" s="4" t="str">
        <f t="shared" si="8"/>
        <v>EO</v>
      </c>
      <c r="J234" s="7" t="s">
        <v>75</v>
      </c>
      <c r="K234" s="7" t="s">
        <v>413</v>
      </c>
    </row>
    <row r="235" spans="9:11" x14ac:dyDescent="0.2">
      <c r="I235" s="4" t="str">
        <f t="shared" si="8"/>
        <v>EO</v>
      </c>
      <c r="J235" s="7" t="s">
        <v>142</v>
      </c>
      <c r="K235" s="7" t="s">
        <v>414</v>
      </c>
    </row>
    <row r="236" spans="9:11" x14ac:dyDescent="0.2">
      <c r="I236" s="4" t="str">
        <f t="shared" si="8"/>
        <v>EO</v>
      </c>
      <c r="J236" s="7" t="s">
        <v>142</v>
      </c>
      <c r="K236" s="7" t="s">
        <v>415</v>
      </c>
    </row>
    <row r="237" spans="9:11" x14ac:dyDescent="0.2">
      <c r="I237" s="4" t="str">
        <f t="shared" si="8"/>
        <v>EO</v>
      </c>
      <c r="J237" s="7" t="s">
        <v>3</v>
      </c>
      <c r="K237" s="7" t="s">
        <v>416</v>
      </c>
    </row>
    <row r="238" spans="9:11" x14ac:dyDescent="0.2">
      <c r="I238" s="4" t="str">
        <f t="shared" si="8"/>
        <v>EO</v>
      </c>
      <c r="J238" s="7" t="s">
        <v>3</v>
      </c>
      <c r="K238" s="7" t="s">
        <v>417</v>
      </c>
    </row>
    <row r="239" spans="9:11" x14ac:dyDescent="0.2">
      <c r="I239" s="4" t="str">
        <f t="shared" si="8"/>
        <v>EO</v>
      </c>
      <c r="J239" s="7" t="s">
        <v>143</v>
      </c>
      <c r="K239" s="7" t="s">
        <v>418</v>
      </c>
    </row>
    <row r="240" spans="9:11" x14ac:dyDescent="0.2">
      <c r="I240" s="4" t="str">
        <f t="shared" si="8"/>
        <v>EO</v>
      </c>
      <c r="J240" s="7" t="s">
        <v>112</v>
      </c>
      <c r="K240" s="7" t="s">
        <v>419</v>
      </c>
    </row>
    <row r="241" spans="9:11" x14ac:dyDescent="0.2">
      <c r="I241" s="4" t="str">
        <f t="shared" si="8"/>
        <v>EO</v>
      </c>
      <c r="J241" s="7" t="s">
        <v>93</v>
      </c>
      <c r="K241" s="7" t="s">
        <v>175</v>
      </c>
    </row>
    <row r="242" spans="9:11" x14ac:dyDescent="0.2">
      <c r="I242" s="4" t="str">
        <f t="shared" si="8"/>
        <v>EO</v>
      </c>
      <c r="J242" s="7" t="s">
        <v>93</v>
      </c>
      <c r="K242" s="7" t="s">
        <v>420</v>
      </c>
    </row>
    <row r="243" spans="9:11" x14ac:dyDescent="0.2">
      <c r="I243" s="4" t="str">
        <f t="shared" si="8"/>
        <v>EO</v>
      </c>
      <c r="J243" s="7" t="s">
        <v>1</v>
      </c>
      <c r="K243" s="7" t="s">
        <v>421</v>
      </c>
    </row>
    <row r="244" spans="9:11" x14ac:dyDescent="0.2">
      <c r="I244" s="4" t="str">
        <f t="shared" si="8"/>
        <v>EO</v>
      </c>
      <c r="J244" s="7" t="s">
        <v>1</v>
      </c>
      <c r="K244" s="7" t="s">
        <v>422</v>
      </c>
    </row>
    <row r="245" spans="9:11" x14ac:dyDescent="0.2">
      <c r="I245" s="4" t="str">
        <f t="shared" si="8"/>
        <v>EO</v>
      </c>
      <c r="J245" s="7" t="s">
        <v>1</v>
      </c>
      <c r="K245" s="7" t="s">
        <v>423</v>
      </c>
    </row>
    <row r="246" spans="9:11" x14ac:dyDescent="0.2">
      <c r="I246" s="4" t="str">
        <f t="shared" si="8"/>
        <v>EO</v>
      </c>
      <c r="J246" s="7" t="s">
        <v>1</v>
      </c>
      <c r="K246" s="7" t="s">
        <v>424</v>
      </c>
    </row>
    <row r="247" spans="9:11" x14ac:dyDescent="0.2">
      <c r="I247" s="4" t="str">
        <f t="shared" si="8"/>
        <v>EO</v>
      </c>
      <c r="J247" s="7" t="s">
        <v>16</v>
      </c>
      <c r="K247" s="7" t="s">
        <v>425</v>
      </c>
    </row>
    <row r="248" spans="9:11" x14ac:dyDescent="0.2">
      <c r="I248" s="4" t="str">
        <f t="shared" si="8"/>
        <v>EO</v>
      </c>
      <c r="J248" s="7" t="s">
        <v>16</v>
      </c>
      <c r="K248" s="7" t="s">
        <v>426</v>
      </c>
    </row>
    <row r="249" spans="9:11" x14ac:dyDescent="0.2">
      <c r="I249" s="4" t="str">
        <f t="shared" si="8"/>
        <v>EO</v>
      </c>
      <c r="J249" s="7" t="s">
        <v>149</v>
      </c>
      <c r="K249" s="7" t="s">
        <v>427</v>
      </c>
    </row>
    <row r="250" spans="9:11" x14ac:dyDescent="0.2">
      <c r="I250" s="4" t="str">
        <f t="shared" si="8"/>
        <v>EO</v>
      </c>
      <c r="J250" s="7" t="s">
        <v>149</v>
      </c>
      <c r="K250" s="7" t="s">
        <v>428</v>
      </c>
    </row>
    <row r="251" spans="9:11" x14ac:dyDescent="0.2">
      <c r="I251" s="4" t="str">
        <f t="shared" si="8"/>
        <v>TE</v>
      </c>
      <c r="J251" s="7" t="s">
        <v>83</v>
      </c>
      <c r="K251" s="7" t="s">
        <v>429</v>
      </c>
    </row>
    <row r="252" spans="9:11" x14ac:dyDescent="0.2">
      <c r="I252" s="4" t="str">
        <f t="shared" si="8"/>
        <v>TE</v>
      </c>
      <c r="J252" s="7" t="s">
        <v>83</v>
      </c>
      <c r="K252" s="7" t="s">
        <v>430</v>
      </c>
    </row>
    <row r="253" spans="9:11" x14ac:dyDescent="0.2">
      <c r="I253" s="4" t="str">
        <f t="shared" si="8"/>
        <v>TE</v>
      </c>
      <c r="J253" s="7" t="s">
        <v>38</v>
      </c>
      <c r="K253" s="7" t="s">
        <v>431</v>
      </c>
    </row>
    <row r="254" spans="9:11" x14ac:dyDescent="0.2">
      <c r="I254" s="4" t="str">
        <f t="shared" si="8"/>
        <v>TE</v>
      </c>
      <c r="J254" s="7" t="s">
        <v>2</v>
      </c>
      <c r="K254" s="7" t="s">
        <v>432</v>
      </c>
    </row>
    <row r="255" spans="9:11" x14ac:dyDescent="0.2">
      <c r="I255" s="4" t="str">
        <f t="shared" si="8"/>
        <v>TE</v>
      </c>
      <c r="J255" s="7" t="s">
        <v>2</v>
      </c>
      <c r="K255" s="7" t="s">
        <v>433</v>
      </c>
    </row>
    <row r="256" spans="9:11" x14ac:dyDescent="0.2">
      <c r="I256" s="4" t="str">
        <f t="shared" si="8"/>
        <v>TE</v>
      </c>
      <c r="J256" s="7" t="s">
        <v>2</v>
      </c>
      <c r="K256" s="7" t="s">
        <v>434</v>
      </c>
    </row>
    <row r="257" spans="9:11" x14ac:dyDescent="0.2">
      <c r="I257" s="4" t="str">
        <f t="shared" si="8"/>
        <v>TE</v>
      </c>
      <c r="J257" s="7" t="s">
        <v>2</v>
      </c>
      <c r="K257" s="7" t="s">
        <v>435</v>
      </c>
    </row>
    <row r="258" spans="9:11" x14ac:dyDescent="0.2">
      <c r="I258" s="4" t="str">
        <f t="shared" si="8"/>
        <v>TE</v>
      </c>
      <c r="J258" s="7" t="s">
        <v>2</v>
      </c>
      <c r="K258" s="7" t="s">
        <v>436</v>
      </c>
    </row>
    <row r="259" spans="9:11" x14ac:dyDescent="0.2">
      <c r="I259" s="4" t="str">
        <f t="shared" si="8"/>
        <v>TE</v>
      </c>
      <c r="J259" s="7" t="s">
        <v>2</v>
      </c>
      <c r="K259" s="7" t="s">
        <v>437</v>
      </c>
    </row>
    <row r="260" spans="9:11" x14ac:dyDescent="0.2">
      <c r="I260" s="4" t="str">
        <f t="shared" si="8"/>
        <v>TE</v>
      </c>
      <c r="J260" s="7" t="s">
        <v>2</v>
      </c>
      <c r="K260" s="7" t="s">
        <v>438</v>
      </c>
    </row>
    <row r="261" spans="9:11" x14ac:dyDescent="0.2">
      <c r="I261" s="4" t="str">
        <f t="shared" si="8"/>
        <v>TE</v>
      </c>
      <c r="J261" s="7" t="s">
        <v>1</v>
      </c>
      <c r="K261" s="7" t="s">
        <v>439</v>
      </c>
    </row>
    <row r="262" spans="9:11" x14ac:dyDescent="0.2">
      <c r="I262" s="4" t="str">
        <f t="shared" si="8"/>
        <v>TE</v>
      </c>
      <c r="J262" s="7" t="s">
        <v>1</v>
      </c>
      <c r="K262" s="7" t="s">
        <v>440</v>
      </c>
    </row>
    <row r="263" spans="9:11" x14ac:dyDescent="0.2">
      <c r="I263" s="4" t="str">
        <f t="shared" si="8"/>
        <v>TE</v>
      </c>
      <c r="J263" s="7" t="s">
        <v>1</v>
      </c>
      <c r="K263" s="7" t="s">
        <v>441</v>
      </c>
    </row>
    <row r="264" spans="9:11" x14ac:dyDescent="0.2">
      <c r="I264" s="4" t="str">
        <f t="shared" si="8"/>
        <v>HP</v>
      </c>
      <c r="J264" s="7" t="s">
        <v>2</v>
      </c>
      <c r="K264" s="7" t="s">
        <v>442</v>
      </c>
    </row>
    <row r="265" spans="9:11" x14ac:dyDescent="0.2">
      <c r="I265" s="4" t="str">
        <f t="shared" si="8"/>
        <v>HP</v>
      </c>
      <c r="J265" s="7" t="s">
        <v>2</v>
      </c>
      <c r="K265" s="7" t="s">
        <v>443</v>
      </c>
    </row>
    <row r="266" spans="9:11" x14ac:dyDescent="0.2">
      <c r="I266" s="4" t="str">
        <f t="shared" si="8"/>
        <v>HP</v>
      </c>
      <c r="J266" s="7" t="s">
        <v>2</v>
      </c>
      <c r="K266" s="7" t="s">
        <v>444</v>
      </c>
    </row>
    <row r="267" spans="9:11" x14ac:dyDescent="0.2">
      <c r="I267" s="4" t="str">
        <f t="shared" si="8"/>
        <v>HP</v>
      </c>
      <c r="J267" s="7" t="s">
        <v>2</v>
      </c>
      <c r="K267" s="7" t="s">
        <v>445</v>
      </c>
    </row>
    <row r="268" spans="9:11" x14ac:dyDescent="0.2">
      <c r="I268" s="4" t="str">
        <f t="shared" si="8"/>
        <v>TE</v>
      </c>
      <c r="J268" s="7" t="s">
        <v>214</v>
      </c>
      <c r="K268" s="7" t="s">
        <v>446</v>
      </c>
    </row>
    <row r="269" spans="9:11" x14ac:dyDescent="0.2">
      <c r="I269" s="4" t="str">
        <f t="shared" si="8"/>
        <v>TE</v>
      </c>
      <c r="J269" s="7" t="s">
        <v>214</v>
      </c>
      <c r="K269" s="7" t="s">
        <v>447</v>
      </c>
    </row>
    <row r="270" spans="9:11" x14ac:dyDescent="0.2">
      <c r="I270" s="4" t="str">
        <f t="shared" si="8"/>
        <v>TE</v>
      </c>
      <c r="J270" s="7" t="s">
        <v>123</v>
      </c>
      <c r="K270" s="7" t="s">
        <v>448</v>
      </c>
    </row>
    <row r="271" spans="9:11" x14ac:dyDescent="0.2">
      <c r="I271" s="4" t="str">
        <f t="shared" si="8"/>
        <v>TE</v>
      </c>
      <c r="J271" s="7" t="s">
        <v>123</v>
      </c>
      <c r="K271" s="7" t="s">
        <v>448</v>
      </c>
    </row>
    <row r="272" spans="9:11" x14ac:dyDescent="0.2">
      <c r="I272" s="4" t="str">
        <f t="shared" si="8"/>
        <v>HE</v>
      </c>
      <c r="J272" s="7" t="s">
        <v>1</v>
      </c>
      <c r="K272" s="7" t="s">
        <v>449</v>
      </c>
    </row>
    <row r="273" spans="9:11" x14ac:dyDescent="0.2">
      <c r="I273" s="4" t="str">
        <f t="shared" si="8"/>
        <v>HP</v>
      </c>
      <c r="J273" s="7" t="s">
        <v>2</v>
      </c>
      <c r="K273" s="7" t="s">
        <v>450</v>
      </c>
    </row>
    <row r="274" spans="9:11" x14ac:dyDescent="0.2">
      <c r="I274" s="4" t="str">
        <f t="shared" si="8"/>
        <v>HP</v>
      </c>
      <c r="J274" s="7" t="s">
        <v>10</v>
      </c>
      <c r="K274" s="7" t="s">
        <v>451</v>
      </c>
    </row>
    <row r="275" spans="9:11" x14ac:dyDescent="0.2">
      <c r="I275" s="4" t="str">
        <f t="shared" si="8"/>
        <v>EO</v>
      </c>
      <c r="J275" s="7" t="s">
        <v>110</v>
      </c>
      <c r="K275" s="7" t="s">
        <v>452</v>
      </c>
    </row>
    <row r="276" spans="9:11" x14ac:dyDescent="0.2">
      <c r="I276" s="4" t="str">
        <f t="shared" si="8"/>
        <v>EO</v>
      </c>
      <c r="J276" s="7" t="s">
        <v>150</v>
      </c>
      <c r="K276" s="7" t="s">
        <v>453</v>
      </c>
    </row>
    <row r="277" spans="9:11" x14ac:dyDescent="0.2">
      <c r="I277" s="4" t="str">
        <f t="shared" si="8"/>
        <v>BM</v>
      </c>
      <c r="J277" s="7" t="s">
        <v>127</v>
      </c>
      <c r="K277" s="7" t="s">
        <v>454</v>
      </c>
    </row>
    <row r="278" spans="9:11" x14ac:dyDescent="0.2">
      <c r="I278" s="4" t="str">
        <f t="shared" si="8"/>
        <v>BM</v>
      </c>
      <c r="J278" s="7" t="s">
        <v>115</v>
      </c>
      <c r="K278" s="7" t="s">
        <v>455</v>
      </c>
    </row>
    <row r="279" spans="9:11" x14ac:dyDescent="0.2">
      <c r="I279" s="4" t="str">
        <f t="shared" si="8"/>
        <v>BM</v>
      </c>
      <c r="J279" s="7" t="s">
        <v>115</v>
      </c>
      <c r="K279" s="7" t="s">
        <v>456</v>
      </c>
    </row>
    <row r="280" spans="9:11" x14ac:dyDescent="0.2">
      <c r="I280" s="4" t="str">
        <f t="shared" si="8"/>
        <v>HP</v>
      </c>
      <c r="J280" s="7" t="s">
        <v>38</v>
      </c>
      <c r="K280" s="7" t="s">
        <v>457</v>
      </c>
    </row>
    <row r="281" spans="9:11" x14ac:dyDescent="0.2">
      <c r="I281" s="4" t="str">
        <f t="shared" si="8"/>
        <v>TE</v>
      </c>
      <c r="J281" s="7" t="s">
        <v>1</v>
      </c>
      <c r="K281" t="s">
        <v>458</v>
      </c>
    </row>
    <row r="282" spans="9:11" x14ac:dyDescent="0.2">
      <c r="I282" s="4" t="str">
        <f t="shared" si="8"/>
        <v>TE</v>
      </c>
      <c r="J282" s="7" t="s">
        <v>95</v>
      </c>
      <c r="K282" s="7" t="s">
        <v>459</v>
      </c>
    </row>
    <row r="283" spans="9:11" x14ac:dyDescent="0.2">
      <c r="I283" s="4" t="str">
        <f t="shared" si="8"/>
        <v>TE</v>
      </c>
      <c r="J283" s="7" t="s">
        <v>95</v>
      </c>
      <c r="K283" s="7" t="s">
        <v>460</v>
      </c>
    </row>
    <row r="284" spans="9:11" x14ac:dyDescent="0.2">
      <c r="I284" s="4" t="str">
        <f t="shared" ref="I284:I347" si="9">RIGHT(LEFT(K284,9),2)</f>
        <v>TE</v>
      </c>
      <c r="J284" s="7" t="s">
        <v>50</v>
      </c>
      <c r="K284" s="7" t="s">
        <v>461</v>
      </c>
    </row>
    <row r="285" spans="9:11" x14ac:dyDescent="0.2">
      <c r="I285" s="4" t="str">
        <f t="shared" si="9"/>
        <v>TE</v>
      </c>
      <c r="J285" s="7" t="s">
        <v>50</v>
      </c>
      <c r="K285" s="7" t="s">
        <v>462</v>
      </c>
    </row>
    <row r="286" spans="9:11" x14ac:dyDescent="0.2">
      <c r="I286" s="4" t="str">
        <f t="shared" si="9"/>
        <v>TE</v>
      </c>
      <c r="J286" s="7" t="s">
        <v>50</v>
      </c>
      <c r="K286" s="7" t="s">
        <v>463</v>
      </c>
    </row>
    <row r="287" spans="9:11" x14ac:dyDescent="0.2">
      <c r="I287" s="4" t="str">
        <f t="shared" si="9"/>
        <v>TE</v>
      </c>
      <c r="J287" s="7" t="s">
        <v>50</v>
      </c>
      <c r="K287" s="7" t="s">
        <v>464</v>
      </c>
    </row>
    <row r="288" spans="9:11" x14ac:dyDescent="0.2">
      <c r="I288" s="4" t="str">
        <f t="shared" si="9"/>
        <v>FV</v>
      </c>
      <c r="J288" s="7" t="s">
        <v>173</v>
      </c>
      <c r="K288" s="3" t="s">
        <v>174</v>
      </c>
    </row>
    <row r="289" spans="9:11" x14ac:dyDescent="0.2">
      <c r="I289" s="4" t="str">
        <f t="shared" si="9"/>
        <v>FV</v>
      </c>
      <c r="J289" s="7" t="s">
        <v>139</v>
      </c>
      <c r="K289" s="7" t="s">
        <v>465</v>
      </c>
    </row>
    <row r="290" spans="9:11" x14ac:dyDescent="0.2">
      <c r="I290" s="4" t="str">
        <f t="shared" si="9"/>
        <v>FV</v>
      </c>
      <c r="J290" s="7" t="s">
        <v>93</v>
      </c>
      <c r="K290" s="7" t="s">
        <v>158</v>
      </c>
    </row>
    <row r="291" spans="9:11" x14ac:dyDescent="0.2">
      <c r="I291" s="4" t="str">
        <f t="shared" si="9"/>
        <v>FV</v>
      </c>
      <c r="J291" s="7" t="s">
        <v>93</v>
      </c>
      <c r="K291" s="7" t="s">
        <v>466</v>
      </c>
    </row>
    <row r="292" spans="9:11" x14ac:dyDescent="0.2">
      <c r="I292" s="4" t="str">
        <f t="shared" si="9"/>
        <v>FV</v>
      </c>
      <c r="J292" s="7" t="s">
        <v>153</v>
      </c>
      <c r="K292" s="7" t="s">
        <v>467</v>
      </c>
    </row>
    <row r="293" spans="9:11" x14ac:dyDescent="0.2">
      <c r="I293" s="4" t="str">
        <f t="shared" si="9"/>
        <v>FV</v>
      </c>
      <c r="J293" s="7" t="s">
        <v>121</v>
      </c>
      <c r="K293" s="7" t="s">
        <v>468</v>
      </c>
    </row>
    <row r="294" spans="9:11" x14ac:dyDescent="0.2">
      <c r="I294" s="4" t="str">
        <f t="shared" si="9"/>
        <v>FV</v>
      </c>
      <c r="J294" s="9" t="s">
        <v>147</v>
      </c>
      <c r="K294" s="7" t="s">
        <v>469</v>
      </c>
    </row>
    <row r="295" spans="9:11" x14ac:dyDescent="0.2">
      <c r="I295" s="4" t="str">
        <f t="shared" si="9"/>
        <v>FV</v>
      </c>
      <c r="J295" s="7" t="s">
        <v>151</v>
      </c>
      <c r="K295" s="7" t="s">
        <v>470</v>
      </c>
    </row>
    <row r="296" spans="9:11" x14ac:dyDescent="0.2">
      <c r="I296" s="4" t="str">
        <f t="shared" si="9"/>
        <v>HP</v>
      </c>
      <c r="J296" s="7" t="s">
        <v>116</v>
      </c>
      <c r="K296" s="7" t="s">
        <v>471</v>
      </c>
    </row>
    <row r="297" spans="9:11" x14ac:dyDescent="0.2">
      <c r="I297" s="4" t="str">
        <f t="shared" si="9"/>
        <v>TE</v>
      </c>
      <c r="J297" s="7" t="s">
        <v>1</v>
      </c>
      <c r="K297" s="7" t="s">
        <v>472</v>
      </c>
    </row>
    <row r="298" spans="9:11" x14ac:dyDescent="0.2">
      <c r="I298" s="4" t="str">
        <f t="shared" si="9"/>
        <v>FV</v>
      </c>
      <c r="J298" s="7" t="s">
        <v>108</v>
      </c>
      <c r="K298" s="7" t="s">
        <v>473</v>
      </c>
    </row>
    <row r="299" spans="9:11" x14ac:dyDescent="0.2">
      <c r="I299" s="4" t="str">
        <f t="shared" si="9"/>
        <v>TE</v>
      </c>
      <c r="J299" s="7" t="s">
        <v>81</v>
      </c>
      <c r="K299" s="7" t="s">
        <v>474</v>
      </c>
    </row>
    <row r="300" spans="9:11" x14ac:dyDescent="0.2">
      <c r="I300" s="4" t="str">
        <f t="shared" si="9"/>
        <v>TE</v>
      </c>
      <c r="J300" s="7" t="s">
        <v>81</v>
      </c>
      <c r="K300" s="7" t="s">
        <v>475</v>
      </c>
    </row>
    <row r="301" spans="9:11" x14ac:dyDescent="0.2">
      <c r="I301" s="4" t="str">
        <f t="shared" si="9"/>
        <v>TE</v>
      </c>
      <c r="J301" s="7" t="s">
        <v>83</v>
      </c>
      <c r="K301" s="7" t="s">
        <v>476</v>
      </c>
    </row>
    <row r="302" spans="9:11" x14ac:dyDescent="0.2">
      <c r="I302" s="4" t="str">
        <f t="shared" si="9"/>
        <v>TE</v>
      </c>
      <c r="J302" s="7" t="s">
        <v>83</v>
      </c>
      <c r="K302" s="7" t="s">
        <v>477</v>
      </c>
    </row>
    <row r="303" spans="9:11" x14ac:dyDescent="0.2">
      <c r="I303" s="4" t="str">
        <f t="shared" si="9"/>
        <v>TE</v>
      </c>
      <c r="J303" s="7" t="s">
        <v>38</v>
      </c>
      <c r="K303" s="7" t="s">
        <v>478</v>
      </c>
    </row>
    <row r="304" spans="9:11" x14ac:dyDescent="0.2">
      <c r="I304" s="4" t="str">
        <f t="shared" si="9"/>
        <v>TE</v>
      </c>
      <c r="J304" s="7" t="s">
        <v>128</v>
      </c>
      <c r="K304" s="7" t="s">
        <v>479</v>
      </c>
    </row>
    <row r="305" spans="9:11" x14ac:dyDescent="0.2">
      <c r="I305" s="4" t="str">
        <f t="shared" si="9"/>
        <v>TE</v>
      </c>
      <c r="J305" s="7" t="s">
        <v>480</v>
      </c>
      <c r="K305" s="7" t="s">
        <v>481</v>
      </c>
    </row>
    <row r="306" spans="9:11" x14ac:dyDescent="0.2">
      <c r="I306" s="4" t="str">
        <f t="shared" si="9"/>
        <v>TE</v>
      </c>
      <c r="J306" s="7" t="s">
        <v>482</v>
      </c>
      <c r="K306" s="7" t="s">
        <v>483</v>
      </c>
    </row>
    <row r="307" spans="9:11" x14ac:dyDescent="0.2">
      <c r="I307" s="4" t="str">
        <f t="shared" si="9"/>
        <v>TE</v>
      </c>
      <c r="J307" s="7" t="s">
        <v>214</v>
      </c>
      <c r="K307" s="7" t="s">
        <v>484</v>
      </c>
    </row>
    <row r="308" spans="9:11" x14ac:dyDescent="0.2">
      <c r="I308" s="4" t="str">
        <f t="shared" si="9"/>
        <v>TE</v>
      </c>
      <c r="J308" s="7" t="s">
        <v>49</v>
      </c>
      <c r="K308" s="7" t="s">
        <v>485</v>
      </c>
    </row>
    <row r="309" spans="9:11" x14ac:dyDescent="0.2">
      <c r="I309" s="4" t="str">
        <f t="shared" si="9"/>
        <v>HP</v>
      </c>
      <c r="J309" s="7" t="s">
        <v>87</v>
      </c>
      <c r="K309" s="7" t="s">
        <v>486</v>
      </c>
    </row>
    <row r="310" spans="9:11" x14ac:dyDescent="0.2">
      <c r="I310" s="4" t="str">
        <f t="shared" si="9"/>
        <v>HP</v>
      </c>
      <c r="J310" s="7" t="s">
        <v>487</v>
      </c>
      <c r="K310" s="7" t="s">
        <v>488</v>
      </c>
    </row>
    <row r="311" spans="9:11" x14ac:dyDescent="0.2">
      <c r="I311" s="4" t="str">
        <f t="shared" si="9"/>
        <v>HP</v>
      </c>
      <c r="J311" s="7" t="s">
        <v>487</v>
      </c>
      <c r="K311" s="7" t="s">
        <v>489</v>
      </c>
    </row>
    <row r="312" spans="9:11" x14ac:dyDescent="0.2">
      <c r="I312" s="4" t="str">
        <f t="shared" si="9"/>
        <v>HP</v>
      </c>
      <c r="J312" s="7" t="s">
        <v>38</v>
      </c>
      <c r="K312" s="7" t="s">
        <v>490</v>
      </c>
    </row>
    <row r="313" spans="9:11" x14ac:dyDescent="0.2">
      <c r="I313" s="4" t="str">
        <f t="shared" si="9"/>
        <v>HP</v>
      </c>
      <c r="J313" s="7" t="s">
        <v>491</v>
      </c>
      <c r="K313" s="7" t="s">
        <v>492</v>
      </c>
    </row>
    <row r="314" spans="9:11" x14ac:dyDescent="0.2">
      <c r="I314" s="4" t="str">
        <f t="shared" si="9"/>
        <v>HP</v>
      </c>
      <c r="J314" s="7" t="s">
        <v>38</v>
      </c>
      <c r="K314" s="7" t="s">
        <v>493</v>
      </c>
    </row>
    <row r="315" spans="9:11" x14ac:dyDescent="0.2">
      <c r="I315" s="4" t="str">
        <f t="shared" si="9"/>
        <v>HP</v>
      </c>
      <c r="J315" s="7" t="s">
        <v>38</v>
      </c>
      <c r="K315" s="7" t="s">
        <v>494</v>
      </c>
    </row>
    <row r="316" spans="9:11" x14ac:dyDescent="0.2">
      <c r="I316" s="4" t="str">
        <f t="shared" si="9"/>
        <v>TE</v>
      </c>
      <c r="J316" s="7" t="s">
        <v>49</v>
      </c>
      <c r="K316" s="7" t="s">
        <v>495</v>
      </c>
    </row>
    <row r="317" spans="9:11" x14ac:dyDescent="0.2">
      <c r="I317" s="4" t="str">
        <f t="shared" si="9"/>
        <v>TE</v>
      </c>
      <c r="J317" s="7" t="s">
        <v>49</v>
      </c>
      <c r="K317" s="7" t="s">
        <v>496</v>
      </c>
    </row>
    <row r="318" spans="9:11" x14ac:dyDescent="0.2">
      <c r="I318" s="4" t="str">
        <f t="shared" si="9"/>
        <v>TE</v>
      </c>
      <c r="J318" s="7" t="s">
        <v>38</v>
      </c>
      <c r="K318" s="7" t="s">
        <v>497</v>
      </c>
    </row>
    <row r="319" spans="9:11" x14ac:dyDescent="0.2">
      <c r="I319" s="4" t="str">
        <f t="shared" si="9"/>
        <v>BM</v>
      </c>
      <c r="J319" s="7" t="s">
        <v>498</v>
      </c>
      <c r="K319" s="7" t="s">
        <v>499</v>
      </c>
    </row>
    <row r="320" spans="9:11" x14ac:dyDescent="0.2">
      <c r="I320" s="4" t="str">
        <f t="shared" si="9"/>
        <v>BM</v>
      </c>
      <c r="J320" s="7" t="s">
        <v>498</v>
      </c>
      <c r="K320" s="7" t="s">
        <v>500</v>
      </c>
    </row>
    <row r="321" spans="9:11" x14ac:dyDescent="0.2">
      <c r="I321" s="4" t="str">
        <f t="shared" si="9"/>
        <v>TE</v>
      </c>
      <c r="J321" s="7" t="s">
        <v>214</v>
      </c>
      <c r="K321" s="7" t="s">
        <v>501</v>
      </c>
    </row>
    <row r="322" spans="9:11" x14ac:dyDescent="0.2">
      <c r="I322" s="4" t="str">
        <f t="shared" si="9"/>
        <v>TE</v>
      </c>
      <c r="J322" s="7" t="s">
        <v>214</v>
      </c>
      <c r="K322" s="7" t="s">
        <v>502</v>
      </c>
    </row>
    <row r="323" spans="9:11" x14ac:dyDescent="0.2">
      <c r="I323" s="4" t="str">
        <f t="shared" si="9"/>
        <v>HP</v>
      </c>
      <c r="J323" s="7" t="s">
        <v>90</v>
      </c>
      <c r="K323" s="7" t="s">
        <v>503</v>
      </c>
    </row>
    <row r="324" spans="9:11" x14ac:dyDescent="0.2">
      <c r="I324" s="4" t="str">
        <f t="shared" si="9"/>
        <v>TE</v>
      </c>
      <c r="J324" s="7" t="s">
        <v>504</v>
      </c>
      <c r="K324" s="7" t="s">
        <v>505</v>
      </c>
    </row>
    <row r="325" spans="9:11" x14ac:dyDescent="0.2">
      <c r="I325" s="4" t="str">
        <f t="shared" si="9"/>
        <v>HP</v>
      </c>
      <c r="J325" s="7" t="s">
        <v>102</v>
      </c>
      <c r="K325" s="7" t="s">
        <v>506</v>
      </c>
    </row>
    <row r="326" spans="9:11" x14ac:dyDescent="0.2">
      <c r="I326" s="4" t="str">
        <f t="shared" si="9"/>
        <v>HP</v>
      </c>
      <c r="J326" s="7" t="s">
        <v>59</v>
      </c>
      <c r="K326" s="7" t="s">
        <v>507</v>
      </c>
    </row>
    <row r="327" spans="9:11" x14ac:dyDescent="0.2">
      <c r="I327" s="4" t="str">
        <f t="shared" si="9"/>
        <v>HP</v>
      </c>
      <c r="J327" s="7" t="s">
        <v>59</v>
      </c>
      <c r="K327" s="7" t="s">
        <v>508</v>
      </c>
    </row>
    <row r="328" spans="9:11" x14ac:dyDescent="0.2">
      <c r="I328" s="4" t="str">
        <f t="shared" si="9"/>
        <v>HP</v>
      </c>
      <c r="J328" s="7" t="s">
        <v>59</v>
      </c>
      <c r="K328" s="7" t="s">
        <v>509</v>
      </c>
    </row>
    <row r="329" spans="9:11" x14ac:dyDescent="0.2">
      <c r="I329" s="4" t="str">
        <f t="shared" si="9"/>
        <v>HP</v>
      </c>
      <c r="J329" s="7" t="s">
        <v>59</v>
      </c>
      <c r="K329" s="7" t="s">
        <v>510</v>
      </c>
    </row>
    <row r="330" spans="9:11" x14ac:dyDescent="0.2">
      <c r="I330" s="4" t="str">
        <f t="shared" si="9"/>
        <v>HP</v>
      </c>
      <c r="J330" s="7" t="s">
        <v>102</v>
      </c>
      <c r="K330" s="7" t="s">
        <v>511</v>
      </c>
    </row>
    <row r="331" spans="9:11" x14ac:dyDescent="0.2">
      <c r="I331" s="4" t="str">
        <f t="shared" si="9"/>
        <v>HP</v>
      </c>
      <c r="J331" s="7" t="s">
        <v>10</v>
      </c>
      <c r="K331" s="7" t="s">
        <v>512</v>
      </c>
    </row>
    <row r="332" spans="9:11" x14ac:dyDescent="0.2">
      <c r="I332" s="4" t="str">
        <f t="shared" si="9"/>
        <v>FV</v>
      </c>
      <c r="J332" s="7" t="s">
        <v>119</v>
      </c>
      <c r="K332" s="7" t="s">
        <v>513</v>
      </c>
    </row>
    <row r="333" spans="9:11" x14ac:dyDescent="0.2">
      <c r="I333" s="4" t="str">
        <f t="shared" si="9"/>
        <v>HP</v>
      </c>
      <c r="J333" s="7" t="s">
        <v>20</v>
      </c>
      <c r="K333" s="7" t="s">
        <v>514</v>
      </c>
    </row>
    <row r="334" spans="9:11" x14ac:dyDescent="0.2">
      <c r="I334" s="4" t="str">
        <f t="shared" si="9"/>
        <v>HP</v>
      </c>
      <c r="J334" s="7" t="s">
        <v>1</v>
      </c>
      <c r="K334" s="7" t="s">
        <v>515</v>
      </c>
    </row>
    <row r="335" spans="9:11" x14ac:dyDescent="0.2">
      <c r="I335" s="4" t="str">
        <f t="shared" si="9"/>
        <v>TE</v>
      </c>
      <c r="J335" s="7" t="s">
        <v>79</v>
      </c>
      <c r="K335" s="7" t="s">
        <v>516</v>
      </c>
    </row>
    <row r="336" spans="9:11" x14ac:dyDescent="0.2">
      <c r="I336" s="4" t="str">
        <f t="shared" si="9"/>
        <v>FV</v>
      </c>
      <c r="J336" s="7" t="s">
        <v>144</v>
      </c>
      <c r="K336" s="7" t="s">
        <v>517</v>
      </c>
    </row>
    <row r="337" spans="9:11" x14ac:dyDescent="0.2">
      <c r="I337" s="4" t="str">
        <f t="shared" si="9"/>
        <v>FV</v>
      </c>
      <c r="J337" s="7" t="s">
        <v>145</v>
      </c>
      <c r="K337" s="7" t="s">
        <v>518</v>
      </c>
    </row>
    <row r="338" spans="9:11" x14ac:dyDescent="0.2">
      <c r="I338" s="4" t="str">
        <f t="shared" si="9"/>
        <v>FV</v>
      </c>
      <c r="J338" s="7" t="s">
        <v>180</v>
      </c>
      <c r="K338" s="7" t="s">
        <v>519</v>
      </c>
    </row>
    <row r="339" spans="9:11" x14ac:dyDescent="0.2">
      <c r="I339" s="4" t="str">
        <f t="shared" si="9"/>
        <v>TE</v>
      </c>
      <c r="J339" s="7" t="s">
        <v>79</v>
      </c>
      <c r="K339" s="7" t="s">
        <v>520</v>
      </c>
    </row>
    <row r="340" spans="9:11" x14ac:dyDescent="0.2">
      <c r="I340" s="4" t="str">
        <f t="shared" si="9"/>
        <v>TE</v>
      </c>
      <c r="J340" s="7" t="s">
        <v>102</v>
      </c>
      <c r="K340" s="7" t="s">
        <v>521</v>
      </c>
    </row>
    <row r="341" spans="9:11" x14ac:dyDescent="0.2">
      <c r="I341" s="4" t="str">
        <f t="shared" si="9"/>
        <v>HP</v>
      </c>
      <c r="J341" s="7" t="s">
        <v>102</v>
      </c>
      <c r="K341" s="7" t="s">
        <v>522</v>
      </c>
    </row>
    <row r="342" spans="9:11" x14ac:dyDescent="0.2">
      <c r="I342" s="4" t="str">
        <f t="shared" si="9"/>
        <v>HP</v>
      </c>
      <c r="J342" s="7" t="s">
        <v>102</v>
      </c>
      <c r="K342" s="7" t="s">
        <v>523</v>
      </c>
    </row>
    <row r="343" spans="9:11" x14ac:dyDescent="0.2">
      <c r="I343" s="4" t="str">
        <f t="shared" si="9"/>
        <v>HP</v>
      </c>
      <c r="J343" s="7" t="s">
        <v>102</v>
      </c>
      <c r="K343" s="7" t="s">
        <v>524</v>
      </c>
    </row>
    <row r="344" spans="9:11" x14ac:dyDescent="0.2">
      <c r="I344" s="4" t="str">
        <f t="shared" si="9"/>
        <v>TE</v>
      </c>
      <c r="J344" s="7" t="s">
        <v>48</v>
      </c>
      <c r="K344" s="7" t="s">
        <v>525</v>
      </c>
    </row>
    <row r="345" spans="9:11" x14ac:dyDescent="0.2">
      <c r="I345" s="4" t="str">
        <f t="shared" si="9"/>
        <v>TE</v>
      </c>
      <c r="J345" s="7" t="s">
        <v>49</v>
      </c>
      <c r="K345" s="7" t="s">
        <v>526</v>
      </c>
    </row>
    <row r="346" spans="9:11" x14ac:dyDescent="0.2">
      <c r="I346" s="4" t="str">
        <f t="shared" si="9"/>
        <v>TE</v>
      </c>
      <c r="J346" s="7" t="s">
        <v>49</v>
      </c>
      <c r="K346" s="7" t="s">
        <v>527</v>
      </c>
    </row>
    <row r="347" spans="9:11" x14ac:dyDescent="0.2">
      <c r="I347" s="4" t="str">
        <f t="shared" si="9"/>
        <v>TE</v>
      </c>
      <c r="J347" s="7" t="s">
        <v>49</v>
      </c>
      <c r="K347" s="7" t="s">
        <v>528</v>
      </c>
    </row>
    <row r="348" spans="9:11" x14ac:dyDescent="0.2">
      <c r="I348" s="4" t="str">
        <f t="shared" ref="I348:I355" si="10">RIGHT(LEFT(K348,9),2)</f>
        <v>TE</v>
      </c>
      <c r="J348" s="7" t="s">
        <v>49</v>
      </c>
      <c r="K348" s="7" t="s">
        <v>529</v>
      </c>
    </row>
    <row r="349" spans="9:11" x14ac:dyDescent="0.2">
      <c r="I349" s="4" t="str">
        <f t="shared" si="10"/>
        <v>TE</v>
      </c>
      <c r="J349" s="7" t="s">
        <v>49</v>
      </c>
      <c r="K349" s="7" t="s">
        <v>530</v>
      </c>
    </row>
    <row r="350" spans="9:11" x14ac:dyDescent="0.2">
      <c r="I350" s="4" t="str">
        <f t="shared" si="10"/>
        <v>FV</v>
      </c>
      <c r="J350" s="7" t="s">
        <v>148</v>
      </c>
      <c r="K350" s="7" t="s">
        <v>531</v>
      </c>
    </row>
    <row r="351" spans="9:11" x14ac:dyDescent="0.2">
      <c r="I351" s="4" t="str">
        <f t="shared" si="10"/>
        <v>TE</v>
      </c>
      <c r="J351" s="7" t="s">
        <v>2</v>
      </c>
      <c r="K351" s="7" t="s">
        <v>532</v>
      </c>
    </row>
    <row r="352" spans="9:11" x14ac:dyDescent="0.2">
      <c r="I352" s="4" t="str">
        <f t="shared" si="10"/>
        <v>TE</v>
      </c>
      <c r="J352" s="7" t="s">
        <v>2</v>
      </c>
      <c r="K352" s="7" t="s">
        <v>533</v>
      </c>
    </row>
    <row r="353" spans="9:11" x14ac:dyDescent="0.2">
      <c r="I353" s="4" t="str">
        <f t="shared" si="10"/>
        <v>TE</v>
      </c>
      <c r="J353" s="7" t="s">
        <v>2</v>
      </c>
      <c r="K353" s="7" t="s">
        <v>533</v>
      </c>
    </row>
    <row r="354" spans="9:11" x14ac:dyDescent="0.2">
      <c r="I354" s="4" t="str">
        <f t="shared" si="10"/>
        <v>HE</v>
      </c>
      <c r="J354" s="7" t="s">
        <v>2</v>
      </c>
      <c r="K354" s="7" t="s">
        <v>534</v>
      </c>
    </row>
    <row r="355" spans="9:11" x14ac:dyDescent="0.2">
      <c r="I355" s="4" t="str">
        <f t="shared" si="10"/>
        <v>TE</v>
      </c>
      <c r="J355" s="7" t="s">
        <v>214</v>
      </c>
      <c r="K355" s="7" t="s">
        <v>535</v>
      </c>
    </row>
  </sheetData>
  <autoFilter ref="D2:G216" xr:uid="{00000000-0009-0000-0000-000004000000}">
    <filterColumn colId="1">
      <filters>
        <filter val="0"/>
      </filters>
    </filterColumn>
    <filterColumn colId="3">
      <filters>
        <filter val="BM"/>
        <filter val="HP"/>
      </filters>
    </filterColumn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B2:F73"/>
  <sheetViews>
    <sheetView workbookViewId="0">
      <selection activeCell="K9" sqref="K9"/>
    </sheetView>
  </sheetViews>
  <sheetFormatPr baseColWidth="10" defaultColWidth="11.42578125" defaultRowHeight="12.75" x14ac:dyDescent="0.2"/>
  <cols>
    <col min="1" max="1" width="11.42578125" style="49"/>
    <col min="2" max="2" width="42.7109375" style="49" customWidth="1"/>
    <col min="3" max="3" width="32.5703125" style="49" bestFit="1" customWidth="1"/>
    <col min="4" max="16384" width="11.42578125" style="49"/>
  </cols>
  <sheetData>
    <row r="2" spans="2:6" x14ac:dyDescent="0.2">
      <c r="B2" s="82" t="s">
        <v>801</v>
      </c>
      <c r="C2" s="83"/>
    </row>
    <row r="3" spans="2:6" x14ac:dyDescent="0.2">
      <c r="B3" s="82"/>
      <c r="C3" s="83"/>
    </row>
    <row r="4" spans="2:6" x14ac:dyDescent="0.2">
      <c r="B4" s="83"/>
      <c r="C4" s="83"/>
    </row>
    <row r="5" spans="2:6" x14ac:dyDescent="0.2">
      <c r="B5" s="84" t="s">
        <v>732</v>
      </c>
      <c r="C5" s="85"/>
    </row>
    <row r="7" spans="2:6" ht="22.5" x14ac:dyDescent="0.2">
      <c r="B7" s="86" t="s">
        <v>733</v>
      </c>
      <c r="C7" s="86" t="s">
        <v>734</v>
      </c>
      <c r="D7" s="86" t="s">
        <v>735</v>
      </c>
    </row>
    <row r="8" spans="2:6" x14ac:dyDescent="0.2">
      <c r="B8" s="88" t="s">
        <v>600</v>
      </c>
      <c r="C8" s="88" t="s">
        <v>85</v>
      </c>
      <c r="D8" s="76"/>
      <c r="E8" s="94">
        <f>+MATCH(B8,'Balance Preliminar anual'!$B$7:$B$247)</f>
        <v>25</v>
      </c>
      <c r="F8" s="94">
        <f>+MATCH(C8,'Balance Preliminar anual'!$B$7:$B$247)</f>
        <v>112</v>
      </c>
    </row>
    <row r="9" spans="2:6" x14ac:dyDescent="0.2">
      <c r="B9" s="95" t="s">
        <v>611</v>
      </c>
      <c r="C9" s="88" t="s">
        <v>574</v>
      </c>
      <c r="D9" s="76"/>
      <c r="E9" s="94">
        <f>+MATCH(B9,'Balance Preliminar anual'!$B$7:$B$247)</f>
        <v>82</v>
      </c>
      <c r="F9" s="94">
        <f>+MATCH(C9,'Balance Preliminar anual'!$B$7:$B$247)</f>
        <v>164</v>
      </c>
    </row>
    <row r="10" spans="2:6" x14ac:dyDescent="0.2">
      <c r="B10" s="87" t="s">
        <v>74</v>
      </c>
      <c r="C10" s="88" t="s">
        <v>2</v>
      </c>
      <c r="D10" s="76"/>
      <c r="E10" s="94">
        <f>+MATCH(B10,'Balance Preliminar anual'!$B$7:$B$247)</f>
        <v>17</v>
      </c>
      <c r="F10" s="94">
        <f>+MATCH(C10,'Balance Preliminar anual'!$B$7:$B$247)</f>
        <v>50</v>
      </c>
    </row>
    <row r="11" spans="2:6" x14ac:dyDescent="0.2">
      <c r="B11" s="87" t="s">
        <v>74</v>
      </c>
      <c r="C11" s="88" t="s">
        <v>5</v>
      </c>
      <c r="D11" s="76"/>
      <c r="E11" s="94">
        <f>+MATCH(B11,'Balance Preliminar anual'!$B$7:$B$247)</f>
        <v>17</v>
      </c>
      <c r="F11" s="94">
        <f>+MATCH(C11,'Balance Preliminar anual'!$B$7:$B$247)</f>
        <v>241</v>
      </c>
    </row>
    <row r="12" spans="2:6" x14ac:dyDescent="0.2">
      <c r="B12" s="87" t="s">
        <v>0</v>
      </c>
      <c r="C12" s="88" t="s">
        <v>627</v>
      </c>
      <c r="D12" s="76"/>
      <c r="E12" s="94">
        <f>+MATCH(B12,'Balance Preliminar anual'!$B$7:$B$247)</f>
        <v>207</v>
      </c>
      <c r="F12" s="94">
        <f>+MATCH(C12,'Balance Preliminar anual'!$B$7:$B$247)</f>
        <v>97</v>
      </c>
    </row>
    <row r="13" spans="2:6" x14ac:dyDescent="0.2">
      <c r="B13" s="87" t="s">
        <v>74</v>
      </c>
      <c r="C13" s="88" t="s">
        <v>629</v>
      </c>
      <c r="D13" s="76"/>
      <c r="E13" s="94">
        <f>+MATCH(B13,'Balance Preliminar anual'!$B$7:$B$247)</f>
        <v>17</v>
      </c>
      <c r="F13" s="94">
        <f>+MATCH(C13,'Balance Preliminar anual'!$B$7:$B$247)</f>
        <v>241</v>
      </c>
    </row>
    <row r="14" spans="2:6" x14ac:dyDescent="0.2">
      <c r="B14" s="87" t="s">
        <v>77</v>
      </c>
      <c r="C14" s="96" t="s">
        <v>600</v>
      </c>
      <c r="D14" s="76"/>
      <c r="E14" s="94">
        <f>+MATCH(B14,'Balance Preliminar anual'!$B$7:$B$247)</f>
        <v>53</v>
      </c>
      <c r="F14" s="94">
        <f>+MATCH(C14,'Balance Preliminar anual'!$B$7:$B$247)</f>
        <v>25</v>
      </c>
    </row>
    <row r="15" spans="2:6" x14ac:dyDescent="0.2">
      <c r="B15" s="87" t="s">
        <v>171</v>
      </c>
      <c r="C15" s="88" t="s">
        <v>5</v>
      </c>
      <c r="D15" s="76"/>
      <c r="E15" s="94">
        <f>+MATCH(B15,'Balance Preliminar anual'!$B$7:$B$247)</f>
        <v>148</v>
      </c>
      <c r="F15" s="94">
        <f>+MATCH(C15,'Balance Preliminar anual'!$B$7:$B$247)</f>
        <v>241</v>
      </c>
    </row>
    <row r="16" spans="2:6" x14ac:dyDescent="0.2">
      <c r="B16" s="87" t="s">
        <v>77</v>
      </c>
      <c r="C16" s="88" t="s">
        <v>627</v>
      </c>
      <c r="D16" s="76"/>
      <c r="E16" s="94">
        <f>+MATCH(B16,'Balance Preliminar anual'!$B$7:$B$247)</f>
        <v>53</v>
      </c>
      <c r="F16" s="94">
        <f>+MATCH(C16,'Balance Preliminar anual'!$B$7:$B$247)</f>
        <v>97</v>
      </c>
    </row>
    <row r="17" spans="2:6" x14ac:dyDescent="0.2">
      <c r="B17" s="87" t="s">
        <v>720</v>
      </c>
      <c r="C17" s="88" t="s">
        <v>682</v>
      </c>
      <c r="D17" s="76"/>
      <c r="E17" s="94">
        <f>+MATCH(B17,'Balance Preliminar anual'!$B$7:$B$247)</f>
        <v>145</v>
      </c>
      <c r="F17" s="94">
        <f>+MATCH(C17,'Balance Preliminar anual'!$B$7:$B$247)</f>
        <v>241</v>
      </c>
    </row>
    <row r="18" spans="2:6" x14ac:dyDescent="0.2">
      <c r="B18" s="87" t="s">
        <v>74</v>
      </c>
      <c r="C18" s="88" t="s">
        <v>63</v>
      </c>
      <c r="D18" s="76"/>
      <c r="E18" s="94">
        <f>+MATCH(B18,'Balance Preliminar anual'!$B$7:$B$247)</f>
        <v>17</v>
      </c>
      <c r="F18" s="94">
        <f>+MATCH(C18,'Balance Preliminar anual'!$B$7:$B$247)</f>
        <v>16</v>
      </c>
    </row>
    <row r="19" spans="2:6" x14ac:dyDescent="0.2">
      <c r="B19" s="88" t="s">
        <v>16</v>
      </c>
      <c r="C19" s="88" t="s">
        <v>128</v>
      </c>
      <c r="D19" s="76"/>
      <c r="E19" s="94">
        <f>+MATCH(B19,'Balance Preliminar anual'!$B$7:$B$247)</f>
        <v>206</v>
      </c>
      <c r="F19" s="94">
        <f>+MATCH(C19,'Balance Preliminar anual'!$B$7:$B$247)</f>
        <v>52</v>
      </c>
    </row>
    <row r="20" spans="2:6" x14ac:dyDescent="0.2">
      <c r="B20" s="88" t="s">
        <v>16</v>
      </c>
      <c r="C20" s="88" t="s">
        <v>724</v>
      </c>
      <c r="D20" s="76"/>
      <c r="E20" s="94">
        <f>+MATCH(B20,'Balance Preliminar anual'!$B$7:$B$247)</f>
        <v>206</v>
      </c>
      <c r="F20" s="94">
        <f>+MATCH(C20,'Balance Preliminar anual'!$B$7:$B$247)</f>
        <v>105</v>
      </c>
    </row>
    <row r="21" spans="2:6" x14ac:dyDescent="0.2">
      <c r="B21" s="88" t="s">
        <v>133</v>
      </c>
      <c r="C21" s="88" t="s">
        <v>39</v>
      </c>
      <c r="D21" s="76"/>
      <c r="E21" s="94">
        <f>+MATCH(B21,'Balance Preliminar anual'!$B$7:$B$247)</f>
        <v>233</v>
      </c>
      <c r="F21" s="94">
        <f>+MATCH(C21,'Balance Preliminar anual'!$B$7:$B$247)</f>
        <v>113</v>
      </c>
    </row>
    <row r="22" spans="2:6" x14ac:dyDescent="0.2">
      <c r="B22" s="88" t="s">
        <v>56</v>
      </c>
      <c r="C22" s="88" t="s">
        <v>10</v>
      </c>
      <c r="D22" s="76"/>
      <c r="E22" s="94">
        <f>+MATCH(B22,'Balance Preliminar anual'!$B$7:$B$247)</f>
        <v>153</v>
      </c>
      <c r="F22" s="94">
        <f>+MATCH(C22,'Balance Preliminar anual'!$B$7:$B$247)</f>
        <v>142</v>
      </c>
    </row>
    <row r="23" spans="2:6" x14ac:dyDescent="0.2">
      <c r="B23" s="88" t="s">
        <v>134</v>
      </c>
      <c r="C23" s="88" t="s">
        <v>39</v>
      </c>
      <c r="D23" s="76"/>
      <c r="E23" s="94">
        <f>+MATCH(B23,'Balance Preliminar anual'!$B$7:$B$247)</f>
        <v>234</v>
      </c>
      <c r="F23" s="94">
        <f>+MATCH(C23,'Balance Preliminar anual'!$B$7:$B$247)</f>
        <v>113</v>
      </c>
    </row>
    <row r="24" spans="2:6" x14ac:dyDescent="0.2">
      <c r="B24" s="88" t="s">
        <v>619</v>
      </c>
      <c r="C24" s="90" t="s">
        <v>15</v>
      </c>
      <c r="D24" s="76"/>
      <c r="E24" s="94">
        <f>+MATCH(B24,'Balance Preliminar anual'!$B$7:$B$247)</f>
        <v>241</v>
      </c>
      <c r="F24" s="94">
        <f>+MATCH(C24,'Balance Preliminar anual'!$B$7:$B$247)</f>
        <v>154</v>
      </c>
    </row>
    <row r="25" spans="2:6" x14ac:dyDescent="0.2">
      <c r="B25" s="88" t="s">
        <v>163</v>
      </c>
      <c r="C25" s="88" t="s">
        <v>607</v>
      </c>
      <c r="D25" s="76"/>
      <c r="E25" s="94">
        <f>+MATCH(B25,'Balance Preliminar anual'!$B$7:$B$247)</f>
        <v>173</v>
      </c>
      <c r="F25" s="94">
        <f>+MATCH(C25,'Balance Preliminar anual'!$B$7:$B$247)</f>
        <v>6</v>
      </c>
    </row>
    <row r="26" spans="2:6" x14ac:dyDescent="0.2">
      <c r="B26" s="87" t="s">
        <v>74</v>
      </c>
      <c r="C26" s="88" t="s">
        <v>63</v>
      </c>
      <c r="D26" s="76"/>
      <c r="E26" s="94">
        <f>+MATCH(B26,'Balance Preliminar anual'!$B$7:$B$247)</f>
        <v>17</v>
      </c>
      <c r="F26" s="94">
        <f>+MATCH(C26,'Balance Preliminar anual'!$B$7:$B$247)</f>
        <v>16</v>
      </c>
    </row>
    <row r="27" spans="2:6" x14ac:dyDescent="0.2">
      <c r="B27" s="87" t="s">
        <v>74</v>
      </c>
      <c r="C27" s="88" t="s">
        <v>63</v>
      </c>
      <c r="D27" s="76"/>
      <c r="E27" s="94">
        <f>+MATCH(B27,'Balance Preliminar anual'!$B$7:$B$247)</f>
        <v>17</v>
      </c>
      <c r="F27" s="94">
        <f>+MATCH(C27,'Balance Preliminar anual'!$B$7:$B$247)</f>
        <v>16</v>
      </c>
    </row>
    <row r="28" spans="2:6" x14ac:dyDescent="0.2">
      <c r="B28" s="88" t="s">
        <v>122</v>
      </c>
      <c r="C28" s="88" t="s">
        <v>52</v>
      </c>
      <c r="D28" s="76"/>
      <c r="E28" s="94">
        <f>+MATCH(B28,'Balance Preliminar anual'!$B$7:$B$247)</f>
        <v>241</v>
      </c>
      <c r="F28" s="94">
        <f>+MATCH(C28,'Balance Preliminar anual'!$B$7:$B$247)</f>
        <v>208</v>
      </c>
    </row>
    <row r="29" spans="2:6" x14ac:dyDescent="0.2">
      <c r="B29" s="88" t="s">
        <v>16</v>
      </c>
      <c r="C29" s="88" t="s">
        <v>2</v>
      </c>
      <c r="D29" s="76"/>
      <c r="E29" s="94">
        <f>+MATCH(B29,'Balance Preliminar anual'!$B$7:$B$247)</f>
        <v>206</v>
      </c>
      <c r="F29" s="94">
        <f>+MATCH(C29,'Balance Preliminar anual'!$B$7:$B$247)</f>
        <v>50</v>
      </c>
    </row>
    <row r="30" spans="2:6" x14ac:dyDescent="0.2">
      <c r="B30" s="88" t="s">
        <v>3</v>
      </c>
      <c r="C30" s="88" t="s">
        <v>627</v>
      </c>
      <c r="D30" s="76"/>
      <c r="E30" s="94">
        <f>+MATCH(B30,'Balance Preliminar anual'!$B$7:$B$247)</f>
        <v>202</v>
      </c>
      <c r="F30" s="94">
        <f>+MATCH(C30,'Balance Preliminar anual'!$B$7:$B$247)</f>
        <v>97</v>
      </c>
    </row>
    <row r="31" spans="2:6" x14ac:dyDescent="0.2">
      <c r="B31" s="88" t="s">
        <v>3</v>
      </c>
      <c r="C31" s="88" t="s">
        <v>64</v>
      </c>
      <c r="D31" s="76"/>
      <c r="E31" s="94">
        <f>+MATCH(B31,'Balance Preliminar anual'!$B$7:$B$247)</f>
        <v>202</v>
      </c>
      <c r="F31" s="94">
        <f>+MATCH(C31,'Balance Preliminar anual'!$B$7:$B$247)</f>
        <v>162</v>
      </c>
    </row>
    <row r="32" spans="2:6" x14ac:dyDescent="0.2">
      <c r="B32" s="88" t="s">
        <v>77</v>
      </c>
      <c r="C32" s="88" t="s">
        <v>2</v>
      </c>
      <c r="D32" s="76"/>
      <c r="E32" s="94">
        <f>+MATCH(B32,'Balance Preliminar anual'!$B$7:$B$247)</f>
        <v>53</v>
      </c>
      <c r="F32" s="94">
        <f>+MATCH(C32,'Balance Preliminar anual'!$B$7:$B$247)</f>
        <v>50</v>
      </c>
    </row>
    <row r="33" spans="2:6" x14ac:dyDescent="0.2">
      <c r="B33" s="88" t="s">
        <v>131</v>
      </c>
      <c r="C33" s="88" t="s">
        <v>96</v>
      </c>
      <c r="D33" s="76"/>
      <c r="E33" s="94">
        <f>+MATCH(B33,'Balance Preliminar anual'!$B$7:$B$247)</f>
        <v>13</v>
      </c>
      <c r="F33" s="94">
        <f>+MATCH(C33,'Balance Preliminar anual'!$B$7:$B$247)</f>
        <v>169</v>
      </c>
    </row>
    <row r="34" spans="2:6" x14ac:dyDescent="0.2">
      <c r="B34" s="88" t="s">
        <v>131</v>
      </c>
      <c r="C34" s="88" t="s">
        <v>10</v>
      </c>
      <c r="D34" s="76"/>
      <c r="E34" s="94">
        <f>+MATCH(B34,'Balance Preliminar anual'!$B$7:$B$247)</f>
        <v>13</v>
      </c>
      <c r="F34" s="94">
        <f>+MATCH(C34,'Balance Preliminar anual'!$B$7:$B$247)</f>
        <v>142</v>
      </c>
    </row>
    <row r="35" spans="2:6" x14ac:dyDescent="0.2">
      <c r="B35" s="88" t="s">
        <v>600</v>
      </c>
      <c r="C35" s="88" t="s">
        <v>627</v>
      </c>
      <c r="D35" s="76"/>
      <c r="E35" s="94">
        <f>+MATCH(B35,'Balance Preliminar anual'!$B$7:$B$247)</f>
        <v>25</v>
      </c>
      <c r="F35" s="94">
        <f>+MATCH(C35,'Balance Preliminar anual'!$B$7:$B$247)</f>
        <v>97</v>
      </c>
    </row>
    <row r="36" spans="2:6" x14ac:dyDescent="0.2">
      <c r="B36" s="88" t="s">
        <v>600</v>
      </c>
      <c r="C36" s="88" t="s">
        <v>49</v>
      </c>
      <c r="D36" s="76"/>
      <c r="E36" s="94">
        <f>+MATCH(B36,'Balance Preliminar anual'!$B$7:$B$247)</f>
        <v>25</v>
      </c>
      <c r="F36" s="94">
        <f>+MATCH(C36,'Balance Preliminar anual'!$B$7:$B$247)</f>
        <v>241</v>
      </c>
    </row>
    <row r="37" spans="2:6" x14ac:dyDescent="0.2">
      <c r="B37" s="88" t="s">
        <v>12</v>
      </c>
      <c r="C37" s="88" t="s">
        <v>2</v>
      </c>
      <c r="D37" s="76"/>
      <c r="E37" s="94">
        <f>+MATCH(B37,'Balance Preliminar anual'!$B$7:$B$247)</f>
        <v>212</v>
      </c>
      <c r="F37" s="94">
        <f>+MATCH(C37,'Balance Preliminar anual'!$B$7:$B$247)</f>
        <v>50</v>
      </c>
    </row>
    <row r="38" spans="2:6" x14ac:dyDescent="0.2">
      <c r="B38" s="88" t="s">
        <v>146</v>
      </c>
      <c r="C38" s="88" t="s">
        <v>5</v>
      </c>
      <c r="D38" s="76"/>
      <c r="E38" s="94">
        <f>+MATCH(B38,'Balance Preliminar anual'!$B$7:$B$247)</f>
        <v>8</v>
      </c>
      <c r="F38" s="94">
        <f>+MATCH(C38,'Balance Preliminar anual'!$B$7:$B$247)</f>
        <v>241</v>
      </c>
    </row>
    <row r="39" spans="2:6" x14ac:dyDescent="0.2">
      <c r="B39" s="88" t="s">
        <v>122</v>
      </c>
      <c r="C39" s="88" t="s">
        <v>628</v>
      </c>
      <c r="D39" s="76"/>
      <c r="E39" s="94">
        <f>+MATCH(B39,'Balance Preliminar anual'!$B$7:$B$247)</f>
        <v>241</v>
      </c>
      <c r="F39" s="94">
        <f>+MATCH(C39,'Balance Preliminar anual'!$B$7:$B$247)</f>
        <v>49</v>
      </c>
    </row>
    <row r="40" spans="2:6" x14ac:dyDescent="0.2">
      <c r="B40" s="88" t="s">
        <v>93</v>
      </c>
      <c r="C40" s="77" t="s">
        <v>678</v>
      </c>
      <c r="D40" s="76"/>
      <c r="E40" s="94">
        <f>+MATCH(B40,'Balance Preliminar anual'!$B$7:$B$247)</f>
        <v>216</v>
      </c>
      <c r="F40" s="94">
        <f>+MATCH(C40,'Balance Preliminar anual'!$B$7:$B$247)</f>
        <v>89</v>
      </c>
    </row>
    <row r="41" spans="2:6" x14ac:dyDescent="0.2">
      <c r="B41" s="88" t="s">
        <v>601</v>
      </c>
      <c r="C41" s="77" t="s">
        <v>678</v>
      </c>
      <c r="D41" s="76"/>
      <c r="E41" s="94">
        <f>+MATCH(B41,'Balance Preliminar anual'!$B$7:$B$247)</f>
        <v>72</v>
      </c>
      <c r="F41" s="94">
        <f>+MATCH(C41,'Balance Preliminar anual'!$B$7:$B$247)</f>
        <v>89</v>
      </c>
    </row>
    <row r="42" spans="2:6" x14ac:dyDescent="0.2">
      <c r="B42" s="88" t="s">
        <v>12</v>
      </c>
      <c r="C42" s="89" t="s">
        <v>10</v>
      </c>
      <c r="D42" s="76"/>
      <c r="E42" s="94">
        <f>+MATCH(B42,'Balance Preliminar anual'!$B$7:$B$247)</f>
        <v>212</v>
      </c>
      <c r="F42" s="94">
        <f>+MATCH(C42,'Balance Preliminar anual'!$B$7:$B$247)</f>
        <v>142</v>
      </c>
    </row>
    <row r="43" spans="2:6" x14ac:dyDescent="0.2">
      <c r="B43" s="88" t="s">
        <v>12</v>
      </c>
      <c r="C43" s="89" t="s">
        <v>628</v>
      </c>
      <c r="D43" s="76"/>
      <c r="E43" s="94">
        <f>+MATCH(B43,'Balance Preliminar anual'!$B$7:$B$247)</f>
        <v>212</v>
      </c>
      <c r="F43" s="94">
        <f>+MATCH(C43,'Balance Preliminar anual'!$B$7:$B$247)</f>
        <v>49</v>
      </c>
    </row>
    <row r="44" spans="2:6" x14ac:dyDescent="0.2">
      <c r="B44" s="88" t="s">
        <v>12</v>
      </c>
      <c r="C44" s="88" t="s">
        <v>38</v>
      </c>
      <c r="D44" s="76"/>
      <c r="E44" s="94">
        <f>+MATCH(B44,'Balance Preliminar anual'!$B$7:$B$247)</f>
        <v>212</v>
      </c>
      <c r="F44" s="94">
        <f>+MATCH(C44,'Balance Preliminar anual'!$B$7:$B$247)</f>
        <v>4</v>
      </c>
    </row>
    <row r="45" spans="2:6" x14ac:dyDescent="0.2">
      <c r="B45" s="88" t="s">
        <v>133</v>
      </c>
      <c r="C45" s="88" t="s">
        <v>53</v>
      </c>
      <c r="D45" s="76"/>
      <c r="E45" s="94">
        <f>+MATCH(B45,'Balance Preliminar anual'!$B$7:$B$247)</f>
        <v>233</v>
      </c>
      <c r="F45" s="94">
        <f>+MATCH(C45,'Balance Preliminar anual'!$B$7:$B$247)</f>
        <v>99</v>
      </c>
    </row>
    <row r="46" spans="2:6" x14ac:dyDescent="0.2">
      <c r="B46" s="88" t="s">
        <v>120</v>
      </c>
      <c r="C46" s="88" t="s">
        <v>53</v>
      </c>
      <c r="D46" s="76"/>
      <c r="E46" s="94">
        <f>+MATCH(B46,'Balance Preliminar anual'!$B$7:$B$247)</f>
        <v>241</v>
      </c>
      <c r="F46" s="94">
        <f>+MATCH(C46,'Balance Preliminar anual'!$B$7:$B$247)</f>
        <v>99</v>
      </c>
    </row>
    <row r="47" spans="2:6" x14ac:dyDescent="0.2">
      <c r="B47" s="88" t="s">
        <v>153</v>
      </c>
      <c r="C47" s="88" t="s">
        <v>566</v>
      </c>
      <c r="D47" s="76"/>
      <c r="E47" s="94">
        <f>+MATCH(B47,'Balance Preliminar anual'!$B$7:$B$247)</f>
        <v>241</v>
      </c>
      <c r="F47" s="94">
        <f>+MATCH(C47,'Balance Preliminar anual'!$B$7:$B$247)</f>
        <v>104</v>
      </c>
    </row>
    <row r="48" spans="2:6" x14ac:dyDescent="0.2">
      <c r="B48" s="77" t="s">
        <v>566</v>
      </c>
      <c r="C48" s="77" t="s">
        <v>2</v>
      </c>
      <c r="D48" s="76"/>
      <c r="E48" s="94">
        <f>+MATCH(B48,'Balance Preliminar anual'!$B$7:$B$247)</f>
        <v>104</v>
      </c>
      <c r="F48" s="94">
        <f>+MATCH(C48,'Balance Preliminar anual'!$B$7:$B$247)</f>
        <v>50</v>
      </c>
    </row>
    <row r="49" spans="2:6" x14ac:dyDescent="0.2">
      <c r="B49" s="88" t="s">
        <v>720</v>
      </c>
      <c r="C49" s="88" t="s">
        <v>681</v>
      </c>
      <c r="D49" s="76"/>
      <c r="E49" s="94">
        <f>+MATCH(B49,'Balance Preliminar anual'!$B$7:$B$247)</f>
        <v>145</v>
      </c>
      <c r="F49" s="94">
        <f>+MATCH(C49,'Balance Preliminar anual'!$B$7:$B$247)</f>
        <v>28</v>
      </c>
    </row>
    <row r="50" spans="2:6" x14ac:dyDescent="0.2">
      <c r="B50" s="88" t="s">
        <v>107</v>
      </c>
      <c r="C50" s="88" t="s">
        <v>10</v>
      </c>
      <c r="D50" s="76"/>
      <c r="E50" s="94">
        <f>+MATCH(B50,'Balance Preliminar anual'!$B$7:$B$247)</f>
        <v>159</v>
      </c>
      <c r="F50" s="94">
        <f>+MATCH(C50,'Balance Preliminar anual'!$B$7:$B$247)</f>
        <v>142</v>
      </c>
    </row>
    <row r="51" spans="2:6" x14ac:dyDescent="0.2">
      <c r="B51" s="88" t="s">
        <v>74</v>
      </c>
      <c r="C51" s="88" t="s">
        <v>38</v>
      </c>
      <c r="D51" s="76"/>
      <c r="E51" s="94">
        <f>+MATCH(B51,'Balance Preliminar anual'!$B$7:$B$247)</f>
        <v>17</v>
      </c>
      <c r="F51" s="94">
        <f>+MATCH(C51,'Balance Preliminar anual'!$B$7:$B$247)</f>
        <v>4</v>
      </c>
    </row>
    <row r="52" spans="2:6" x14ac:dyDescent="0.2">
      <c r="B52" s="88" t="s">
        <v>74</v>
      </c>
      <c r="C52" s="88" t="s">
        <v>629</v>
      </c>
      <c r="D52" s="76"/>
      <c r="E52" s="94">
        <f>+MATCH(B52,'Balance Preliminar anual'!$B$7:$B$247)</f>
        <v>17</v>
      </c>
      <c r="F52" s="94">
        <f>+MATCH(C52,'Balance Preliminar anual'!$B$7:$B$247)</f>
        <v>241</v>
      </c>
    </row>
    <row r="53" spans="2:6" x14ac:dyDescent="0.2">
      <c r="B53" s="88" t="s">
        <v>562</v>
      </c>
      <c r="C53" s="88" t="s">
        <v>49</v>
      </c>
      <c r="D53" s="76"/>
      <c r="E53" s="94">
        <f>+MATCH(B53,'Balance Preliminar anual'!$B$7:$B$247)</f>
        <v>68</v>
      </c>
      <c r="F53" s="94">
        <f>+MATCH(C53,'Balance Preliminar anual'!$B$7:$B$247)</f>
        <v>241</v>
      </c>
    </row>
    <row r="54" spans="2:6" x14ac:dyDescent="0.2">
      <c r="B54" s="88" t="s">
        <v>15</v>
      </c>
      <c r="C54" s="88" t="s">
        <v>8</v>
      </c>
      <c r="D54" s="76"/>
      <c r="E54" s="94">
        <f>+MATCH(B54,'Balance Preliminar anual'!$B$7:$B$247)</f>
        <v>154</v>
      </c>
      <c r="F54" s="94">
        <f>+MATCH(C54,'Balance Preliminar anual'!$B$7:$B$247)</f>
        <v>220</v>
      </c>
    </row>
    <row r="55" spans="2:6" x14ac:dyDescent="0.2">
      <c r="B55" s="88" t="s">
        <v>15</v>
      </c>
      <c r="C55" s="88" t="s">
        <v>678</v>
      </c>
      <c r="D55" s="76"/>
      <c r="E55" s="94">
        <f>+MATCH(B55,'Balance Preliminar anual'!$B$7:$B$247)</f>
        <v>154</v>
      </c>
      <c r="F55" s="94">
        <f>+MATCH(C55,'Balance Preliminar anual'!$B$7:$B$247)</f>
        <v>89</v>
      </c>
    </row>
    <row r="56" spans="2:6" x14ac:dyDescent="0.2">
      <c r="B56" s="88" t="s">
        <v>15</v>
      </c>
      <c r="C56" s="88" t="s">
        <v>38</v>
      </c>
      <c r="D56" s="76"/>
      <c r="E56" s="94">
        <f>+MATCH(B56,'Balance Preliminar anual'!$B$7:$B$247)</f>
        <v>154</v>
      </c>
      <c r="F56" s="94">
        <f>+MATCH(C56,'Balance Preliminar anual'!$B$7:$B$247)</f>
        <v>4</v>
      </c>
    </row>
    <row r="57" spans="2:6" x14ac:dyDescent="0.2">
      <c r="B57" s="88" t="s">
        <v>15</v>
      </c>
      <c r="C57" s="77" t="s">
        <v>50</v>
      </c>
      <c r="D57" s="76"/>
      <c r="E57" s="94">
        <f>+MATCH(B57,'Balance Preliminar anual'!$B$7:$B$247)</f>
        <v>154</v>
      </c>
      <c r="F57" s="94">
        <f>+MATCH(C57,'Balance Preliminar anual'!$B$7:$B$247)</f>
        <v>87</v>
      </c>
    </row>
    <row r="58" spans="2:6" x14ac:dyDescent="0.2">
      <c r="B58" s="88" t="s">
        <v>15</v>
      </c>
      <c r="C58" s="77" t="s">
        <v>10</v>
      </c>
      <c r="D58" s="76"/>
      <c r="E58" s="94">
        <f>+MATCH(B58,'Balance Preliminar anual'!$B$7:$B$247)</f>
        <v>154</v>
      </c>
      <c r="F58" s="94">
        <f>+MATCH(C58,'Balance Preliminar anual'!$B$7:$B$247)</f>
        <v>142</v>
      </c>
    </row>
    <row r="59" spans="2:6" x14ac:dyDescent="0.2">
      <c r="B59" s="88" t="s">
        <v>15</v>
      </c>
      <c r="C59" s="77" t="s">
        <v>628</v>
      </c>
      <c r="D59" s="76"/>
      <c r="E59" s="94">
        <f>+MATCH(B59,'Balance Preliminar anual'!$B$7:$B$247)</f>
        <v>154</v>
      </c>
      <c r="F59" s="94">
        <f>+MATCH(C59,'Balance Preliminar anual'!$B$7:$B$247)</f>
        <v>49</v>
      </c>
    </row>
    <row r="60" spans="2:6" x14ac:dyDescent="0.2">
      <c r="B60" s="96" t="s">
        <v>143</v>
      </c>
      <c r="C60" s="96" t="s">
        <v>48</v>
      </c>
      <c r="D60" s="97"/>
      <c r="E60" s="94">
        <f>+MATCH(B60,'Balance Preliminar anual'!$B$7:$B$247)</f>
        <v>186</v>
      </c>
      <c r="F60" s="94">
        <f>+MATCH(C60,'Balance Preliminar anual'!$B$7:$B$247)</f>
        <v>84</v>
      </c>
    </row>
    <row r="61" spans="2:6" x14ac:dyDescent="0.2">
      <c r="B61" s="88" t="s">
        <v>77</v>
      </c>
      <c r="C61" s="77" t="s">
        <v>2</v>
      </c>
      <c r="D61" s="91"/>
      <c r="E61" s="94">
        <f>+MATCH(B61,'Balance Preliminar anual'!$B$7:$B$247)</f>
        <v>53</v>
      </c>
      <c r="F61" s="94">
        <f>+MATCH(C61,'Balance Preliminar anual'!$B$7:$B$247)</f>
        <v>50</v>
      </c>
    </row>
    <row r="62" spans="2:6" x14ac:dyDescent="0.2">
      <c r="B62" s="88" t="s">
        <v>77</v>
      </c>
      <c r="C62" s="88" t="s">
        <v>49</v>
      </c>
      <c r="D62" s="92"/>
      <c r="E62" s="94">
        <f>+MATCH(B62,'Balance Preliminar anual'!$B$7:$B$247)</f>
        <v>53</v>
      </c>
      <c r="F62" s="94">
        <f>+MATCH(C62,'Balance Preliminar anual'!$B$7:$B$247)</f>
        <v>241</v>
      </c>
    </row>
    <row r="63" spans="2:6" x14ac:dyDescent="0.2">
      <c r="B63" s="88" t="s">
        <v>68</v>
      </c>
      <c r="C63" s="88" t="s">
        <v>679</v>
      </c>
      <c r="D63" s="92"/>
      <c r="E63" s="94">
        <f>+MATCH(B63,'Balance Preliminar anual'!$B$7:$B$247)</f>
        <v>180</v>
      </c>
      <c r="F63" s="94">
        <f>+MATCH(C63,'Balance Preliminar anual'!$B$7:$B$247)</f>
        <v>211</v>
      </c>
    </row>
    <row r="64" spans="2:6" x14ac:dyDescent="0.2">
      <c r="B64" s="88" t="s">
        <v>68</v>
      </c>
      <c r="C64" s="88" t="s">
        <v>59</v>
      </c>
      <c r="D64" s="92"/>
      <c r="E64" s="94">
        <f>+MATCH(B64,'Balance Preliminar anual'!$B$7:$B$247)</f>
        <v>180</v>
      </c>
      <c r="F64" s="94">
        <f>+MATCH(C64,'Balance Preliminar anual'!$B$7:$B$247)</f>
        <v>33</v>
      </c>
    </row>
    <row r="65" spans="2:6" x14ac:dyDescent="0.2">
      <c r="B65" s="88" t="s">
        <v>68</v>
      </c>
      <c r="C65" s="88" t="s">
        <v>627</v>
      </c>
      <c r="D65" s="92"/>
      <c r="E65" s="94">
        <f>+MATCH(B65,'Balance Preliminar anual'!$B$7:$B$247)</f>
        <v>180</v>
      </c>
      <c r="F65" s="94">
        <f>+MATCH(C65,'Balance Preliminar anual'!$B$7:$B$247)</f>
        <v>97</v>
      </c>
    </row>
    <row r="66" spans="2:6" x14ac:dyDescent="0.2">
      <c r="B66" s="88" t="s">
        <v>68</v>
      </c>
      <c r="C66" s="88" t="s">
        <v>504</v>
      </c>
      <c r="D66" s="92"/>
      <c r="E66" s="94">
        <f>+MATCH(B66,'Balance Preliminar anual'!$B$7:$B$247)</f>
        <v>180</v>
      </c>
      <c r="F66" s="94">
        <f>+MATCH(C66,'Balance Preliminar anual'!$B$7:$B$247)</f>
        <v>108</v>
      </c>
    </row>
    <row r="67" spans="2:6" x14ac:dyDescent="0.2">
      <c r="B67" s="88" t="s">
        <v>640</v>
      </c>
      <c r="C67" s="88" t="s">
        <v>39</v>
      </c>
      <c r="D67" s="92"/>
      <c r="E67" s="94">
        <f>+MATCH(B67,'Balance Preliminar anual'!$B$7:$B$247)</f>
        <v>229</v>
      </c>
      <c r="F67" s="94">
        <f>+MATCH(C67,'Balance Preliminar anual'!$B$7:$B$247)</f>
        <v>113</v>
      </c>
    </row>
    <row r="68" spans="2:6" x14ac:dyDescent="0.2">
      <c r="B68" s="93" t="s">
        <v>630</v>
      </c>
      <c r="C68" s="88" t="s">
        <v>599</v>
      </c>
      <c r="D68" s="92"/>
      <c r="E68" s="94">
        <f>+MATCH(B68,'Balance Preliminar anual'!$B$7:$B$247)</f>
        <v>187</v>
      </c>
      <c r="F68" s="94">
        <f>+MATCH(C68,'Balance Preliminar anual'!$B$7:$B$247)</f>
        <v>168</v>
      </c>
    </row>
    <row r="69" spans="2:6" x14ac:dyDescent="0.2">
      <c r="B69" s="88" t="s">
        <v>160</v>
      </c>
      <c r="C69" s="88" t="s">
        <v>599</v>
      </c>
      <c r="D69" s="92"/>
      <c r="E69" s="94">
        <f>+MATCH(B69,'Balance Preliminar anual'!$B$7:$B$247)</f>
        <v>182</v>
      </c>
      <c r="F69" s="94">
        <f>+MATCH(C69,'Balance Preliminar anual'!$B$7:$B$247)</f>
        <v>168</v>
      </c>
    </row>
    <row r="70" spans="2:6" x14ac:dyDescent="0.2">
      <c r="B70" s="88" t="s">
        <v>14</v>
      </c>
      <c r="C70" s="88" t="s">
        <v>5</v>
      </c>
      <c r="D70" s="92"/>
      <c r="E70" s="94">
        <f>+MATCH(B70,'Balance Preliminar anual'!$B$7:$B$247)</f>
        <v>74</v>
      </c>
      <c r="F70" s="94">
        <f>+MATCH(C70,'Balance Preliminar anual'!$B$7:$B$247)</f>
        <v>241</v>
      </c>
    </row>
    <row r="71" spans="2:6" x14ac:dyDescent="0.2">
      <c r="B71" s="88" t="s">
        <v>101</v>
      </c>
      <c r="C71" s="88" t="s">
        <v>5</v>
      </c>
      <c r="D71" s="92"/>
      <c r="E71" s="94">
        <f>+MATCH(B71,'Balance Preliminar anual'!$B$7:$B$247)</f>
        <v>73</v>
      </c>
      <c r="F71" s="94">
        <f>+MATCH(C71,'Balance Preliminar anual'!$B$7:$B$247)</f>
        <v>241</v>
      </c>
    </row>
    <row r="72" spans="2:6" x14ac:dyDescent="0.2">
      <c r="B72" s="88" t="s">
        <v>149</v>
      </c>
      <c r="C72" s="88" t="s">
        <v>2</v>
      </c>
      <c r="D72" s="92"/>
      <c r="E72" s="94">
        <f>+MATCH(B72,'Balance Preliminar anual'!$B$7:$B$247)</f>
        <v>241</v>
      </c>
      <c r="F72" s="94">
        <f>+MATCH(C72,'Balance Preliminar anual'!$B$7:$B$247)</f>
        <v>50</v>
      </c>
    </row>
    <row r="73" spans="2:6" x14ac:dyDescent="0.2">
      <c r="B73" s="88" t="s">
        <v>563</v>
      </c>
      <c r="C73" s="88" t="s">
        <v>221</v>
      </c>
      <c r="D73" s="92"/>
      <c r="E73" s="94">
        <f>+MATCH(B73,'Balance Preliminar anual'!$B$7:$B$247)</f>
        <v>192</v>
      </c>
      <c r="F73" s="94">
        <f>+MATCH(C73,'Balance Preliminar anual'!$B$7:$B$247)</f>
        <v>241</v>
      </c>
    </row>
  </sheetData>
  <conditionalFormatting sqref="B28:C30 B32:C37">
    <cfRule type="cellIs" dxfId="177" priority="173" stopIfTrue="1" operator="equal">
      <formula>"NO"</formula>
    </cfRule>
  </conditionalFormatting>
  <conditionalFormatting sqref="B58">
    <cfRule type="cellIs" dxfId="176" priority="127" stopIfTrue="1" operator="equal">
      <formula>"NO"</formula>
    </cfRule>
  </conditionalFormatting>
  <conditionalFormatting sqref="B8 C18 C9:C11 C14 B19:C23 B25:C25 C26 C46 B24 B38:C39 B37:B40 B47:C56 C56:C59">
    <cfRule type="cellIs" dxfId="175" priority="169" stopIfTrue="1" operator="equal">
      <formula>"NO"</formula>
    </cfRule>
  </conditionalFormatting>
  <conditionalFormatting sqref="C8">
    <cfRule type="cellIs" dxfId="174" priority="168" stopIfTrue="1" operator="equal">
      <formula>"NO"</formula>
    </cfRule>
  </conditionalFormatting>
  <conditionalFormatting sqref="B9">
    <cfRule type="cellIs" dxfId="173" priority="167" stopIfTrue="1" operator="equal">
      <formula>"NO"</formula>
    </cfRule>
  </conditionalFormatting>
  <conditionalFormatting sqref="B47:C48 C43:C47 C57:C58">
    <cfRule type="cellIs" dxfId="172" priority="166" stopIfTrue="1" operator="equal">
      <formula>"NO"</formula>
    </cfRule>
  </conditionalFormatting>
  <conditionalFormatting sqref="C17">
    <cfRule type="cellIs" dxfId="171" priority="164" stopIfTrue="1" operator="equal">
      <formula>"NO"</formula>
    </cfRule>
  </conditionalFormatting>
  <conditionalFormatting sqref="B12">
    <cfRule type="cellIs" dxfId="170" priority="165" stopIfTrue="1" operator="equal">
      <formula>"NO"</formula>
    </cfRule>
  </conditionalFormatting>
  <conditionalFormatting sqref="B14:B17">
    <cfRule type="cellIs" dxfId="169" priority="163" stopIfTrue="1" operator="equal">
      <formula>"NO"</formula>
    </cfRule>
  </conditionalFormatting>
  <conditionalFormatting sqref="C48">
    <cfRule type="cellIs" dxfId="168" priority="155" stopIfTrue="1" operator="equal">
      <formula>"NO"</formula>
    </cfRule>
  </conditionalFormatting>
  <conditionalFormatting sqref="C58">
    <cfRule type="cellIs" dxfId="167" priority="151" stopIfTrue="1" operator="equal">
      <formula>"NO"</formula>
    </cfRule>
  </conditionalFormatting>
  <conditionalFormatting sqref="B10">
    <cfRule type="cellIs" dxfId="166" priority="162" stopIfTrue="1" operator="equal">
      <formula>"NO"</formula>
    </cfRule>
  </conditionalFormatting>
  <conditionalFormatting sqref="C45">
    <cfRule type="cellIs" dxfId="165" priority="161" stopIfTrue="1" operator="equal">
      <formula>"NO"</formula>
    </cfRule>
  </conditionalFormatting>
  <conditionalFormatting sqref="C48">
    <cfRule type="cellIs" dxfId="164" priority="160" stopIfTrue="1" operator="equal">
      <formula>"NO"</formula>
    </cfRule>
  </conditionalFormatting>
  <conditionalFormatting sqref="B49">
    <cfRule type="cellIs" dxfId="163" priority="159" stopIfTrue="1" operator="equal">
      <formula>"NO"</formula>
    </cfRule>
  </conditionalFormatting>
  <conditionalFormatting sqref="B48">
    <cfRule type="cellIs" dxfId="162" priority="158" stopIfTrue="1" operator="equal">
      <formula>"NO"</formula>
    </cfRule>
  </conditionalFormatting>
  <conditionalFormatting sqref="C41">
    <cfRule type="cellIs" dxfId="161" priority="157" stopIfTrue="1" operator="equal">
      <formula>"NO"</formula>
    </cfRule>
  </conditionalFormatting>
  <conditionalFormatting sqref="C42">
    <cfRule type="cellIs" dxfId="160" priority="156" stopIfTrue="1" operator="equal">
      <formula>"NO"</formula>
    </cfRule>
  </conditionalFormatting>
  <conditionalFormatting sqref="B49">
    <cfRule type="cellIs" dxfId="159" priority="154" stopIfTrue="1" operator="equal">
      <formula>"NO"</formula>
    </cfRule>
  </conditionalFormatting>
  <conditionalFormatting sqref="B48">
    <cfRule type="cellIs" dxfId="158" priority="153" stopIfTrue="1" operator="equal">
      <formula>"NO"</formula>
    </cfRule>
  </conditionalFormatting>
  <conditionalFormatting sqref="B48:C48">
    <cfRule type="cellIs" dxfId="157" priority="152" stopIfTrue="1" operator="equal">
      <formula>"NO"</formula>
    </cfRule>
  </conditionalFormatting>
  <conditionalFormatting sqref="B44">
    <cfRule type="cellIs" dxfId="156" priority="150" stopIfTrue="1" operator="equal">
      <formula>"NO"</formula>
    </cfRule>
  </conditionalFormatting>
  <conditionalFormatting sqref="B45">
    <cfRule type="cellIs" dxfId="155" priority="149" stopIfTrue="1" operator="equal">
      <formula>"NO"</formula>
    </cfRule>
  </conditionalFormatting>
  <conditionalFormatting sqref="B11">
    <cfRule type="cellIs" dxfId="154" priority="148" stopIfTrue="1" operator="equal">
      <formula>"NO"</formula>
    </cfRule>
  </conditionalFormatting>
  <conditionalFormatting sqref="C12">
    <cfRule type="cellIs" dxfId="153" priority="147" stopIfTrue="1" operator="equal">
      <formula>"NO"</formula>
    </cfRule>
  </conditionalFormatting>
  <conditionalFormatting sqref="B13">
    <cfRule type="cellIs" dxfId="152" priority="146" stopIfTrue="1" operator="equal">
      <formula>"NO"</formula>
    </cfRule>
  </conditionalFormatting>
  <conditionalFormatting sqref="C13">
    <cfRule type="cellIs" dxfId="151" priority="145" stopIfTrue="1" operator="equal">
      <formula>"NO"</formula>
    </cfRule>
  </conditionalFormatting>
  <conditionalFormatting sqref="C15">
    <cfRule type="cellIs" dxfId="150" priority="144" stopIfTrue="1" operator="equal">
      <formula>"NO"</formula>
    </cfRule>
  </conditionalFormatting>
  <conditionalFormatting sqref="C16">
    <cfRule type="cellIs" dxfId="149" priority="143" stopIfTrue="1" operator="equal">
      <formula>"NO"</formula>
    </cfRule>
  </conditionalFormatting>
  <conditionalFormatting sqref="B18">
    <cfRule type="cellIs" dxfId="148" priority="142" stopIfTrue="1" operator="equal">
      <formula>"NO"</formula>
    </cfRule>
  </conditionalFormatting>
  <conditionalFormatting sqref="B26">
    <cfRule type="cellIs" dxfId="147" priority="141" stopIfTrue="1" operator="equal">
      <formula>"NO"</formula>
    </cfRule>
  </conditionalFormatting>
  <conditionalFormatting sqref="C27">
    <cfRule type="cellIs" dxfId="146" priority="140" stopIfTrue="1" operator="equal">
      <formula>"NO"</formula>
    </cfRule>
  </conditionalFormatting>
  <conditionalFormatting sqref="B27">
    <cfRule type="cellIs" dxfId="145" priority="139" stopIfTrue="1" operator="equal">
      <formula>"NO"</formula>
    </cfRule>
  </conditionalFormatting>
  <conditionalFormatting sqref="C37">
    <cfRule type="cellIs" dxfId="144" priority="138" stopIfTrue="1" operator="equal">
      <formula>"NO"</formula>
    </cfRule>
  </conditionalFormatting>
  <conditionalFormatting sqref="B40">
    <cfRule type="cellIs" dxfId="143" priority="137" stopIfTrue="1" operator="equal">
      <formula>"NO"</formula>
    </cfRule>
  </conditionalFormatting>
  <conditionalFormatting sqref="C39:C41">
    <cfRule type="cellIs" dxfId="142" priority="136" stopIfTrue="1" operator="equal">
      <formula>"NO"</formula>
    </cfRule>
  </conditionalFormatting>
  <conditionalFormatting sqref="C39:C41">
    <cfRule type="cellIs" dxfId="141" priority="135" stopIfTrue="1" operator="equal">
      <formula>"NO"</formula>
    </cfRule>
  </conditionalFormatting>
  <conditionalFormatting sqref="B41">
    <cfRule type="cellIs" dxfId="140" priority="134" stopIfTrue="1" operator="equal">
      <formula>"NO"</formula>
    </cfRule>
  </conditionalFormatting>
  <conditionalFormatting sqref="B42">
    <cfRule type="cellIs" dxfId="139" priority="133" stopIfTrue="1" operator="equal">
      <formula>"NO"</formula>
    </cfRule>
  </conditionalFormatting>
  <conditionalFormatting sqref="B43">
    <cfRule type="cellIs" dxfId="138" priority="132" stopIfTrue="1" operator="equal">
      <formula>"NO"</formula>
    </cfRule>
  </conditionalFormatting>
  <conditionalFormatting sqref="B46">
    <cfRule type="cellIs" dxfId="137" priority="131" stopIfTrue="1" operator="equal">
      <formula>"NO"</formula>
    </cfRule>
  </conditionalFormatting>
  <conditionalFormatting sqref="C46">
    <cfRule type="cellIs" dxfId="136" priority="130" stopIfTrue="1" operator="equal">
      <formula>"NO"</formula>
    </cfRule>
  </conditionalFormatting>
  <conditionalFormatting sqref="B56">
    <cfRule type="cellIs" dxfId="135" priority="129" stopIfTrue="1" operator="equal">
      <formula>"NO"</formula>
    </cfRule>
  </conditionalFormatting>
  <conditionalFormatting sqref="B57">
    <cfRule type="cellIs" dxfId="134" priority="128" stopIfTrue="1" operator="equal">
      <formula>"NO"</formula>
    </cfRule>
  </conditionalFormatting>
  <conditionalFormatting sqref="B63:C66 C60:C63">
    <cfRule type="cellIs" dxfId="133" priority="126" stopIfTrue="1" operator="equal">
      <formula>"NO"</formula>
    </cfRule>
  </conditionalFormatting>
  <conditionalFormatting sqref="B63:B65 C60:C61 B64:C66">
    <cfRule type="cellIs" dxfId="132" priority="125" stopIfTrue="1" operator="equal">
      <formula>"NO"</formula>
    </cfRule>
  </conditionalFormatting>
  <conditionalFormatting sqref="B63:C63">
    <cfRule type="cellIs" dxfId="131" priority="121" stopIfTrue="1" operator="equal">
      <formula>"NO"</formula>
    </cfRule>
  </conditionalFormatting>
  <conditionalFormatting sqref="C63">
    <cfRule type="cellIs" dxfId="130" priority="124" stopIfTrue="1" operator="equal">
      <formula>"NO"</formula>
    </cfRule>
  </conditionalFormatting>
  <conditionalFormatting sqref="C63">
    <cfRule type="cellIs" dxfId="129" priority="123" stopIfTrue="1" operator="equal">
      <formula>"NO"</formula>
    </cfRule>
  </conditionalFormatting>
  <conditionalFormatting sqref="B64:B66">
    <cfRule type="cellIs" dxfId="128" priority="122" stopIfTrue="1" operator="equal">
      <formula>"NO"</formula>
    </cfRule>
  </conditionalFormatting>
  <conditionalFormatting sqref="C64:C66">
    <cfRule type="cellIs" dxfId="127" priority="120" stopIfTrue="1" operator="equal">
      <formula>"NO"</formula>
    </cfRule>
  </conditionalFormatting>
  <conditionalFormatting sqref="C64:C66">
    <cfRule type="cellIs" dxfId="126" priority="117" stopIfTrue="1" operator="equal">
      <formula>"NO"</formula>
    </cfRule>
  </conditionalFormatting>
  <conditionalFormatting sqref="C64:C66">
    <cfRule type="cellIs" dxfId="125" priority="119" stopIfTrue="1" operator="equal">
      <formula>"NO"</formula>
    </cfRule>
  </conditionalFormatting>
  <conditionalFormatting sqref="C64:C66">
    <cfRule type="cellIs" dxfId="124" priority="118" stopIfTrue="1" operator="equal">
      <formula>"NO"</formula>
    </cfRule>
  </conditionalFormatting>
  <conditionalFormatting sqref="B60">
    <cfRule type="cellIs" dxfId="123" priority="116" stopIfTrue="1" operator="equal">
      <formula>"NO"</formula>
    </cfRule>
  </conditionalFormatting>
  <conditionalFormatting sqref="B61">
    <cfRule type="cellIs" dxfId="122" priority="115" stopIfTrue="1" operator="equal">
      <formula>"NO"</formula>
    </cfRule>
  </conditionalFormatting>
  <conditionalFormatting sqref="B62">
    <cfRule type="cellIs" dxfId="121" priority="114" stopIfTrue="1" operator="equal">
      <formula>"NO"</formula>
    </cfRule>
  </conditionalFormatting>
  <conditionalFormatting sqref="C59">
    <cfRule type="cellIs" dxfId="120" priority="113" stopIfTrue="1" operator="equal">
      <formula>"NO"</formula>
    </cfRule>
  </conditionalFormatting>
  <conditionalFormatting sqref="C59">
    <cfRule type="cellIs" dxfId="119" priority="112" stopIfTrue="1" operator="equal">
      <formula>"NO"</formula>
    </cfRule>
  </conditionalFormatting>
  <conditionalFormatting sqref="B59">
    <cfRule type="cellIs" dxfId="118" priority="111" stopIfTrue="1" operator="equal">
      <formula>"NO"</formula>
    </cfRule>
  </conditionalFormatting>
  <conditionalFormatting sqref="D59:D66">
    <cfRule type="cellIs" dxfId="117" priority="110" stopIfTrue="1" operator="equal">
      <formula>"NO"</formula>
    </cfRule>
  </conditionalFormatting>
  <conditionalFormatting sqref="D59:D66">
    <cfRule type="cellIs" dxfId="116" priority="109" stopIfTrue="1" operator="equal">
      <formula>"NO"</formula>
    </cfRule>
  </conditionalFormatting>
  <conditionalFormatting sqref="D62">
    <cfRule type="cellIs" dxfId="115" priority="108" stopIfTrue="1" operator="equal">
      <formula>"NO"</formula>
    </cfRule>
  </conditionalFormatting>
  <conditionalFormatting sqref="D63:D66">
    <cfRule type="cellIs" dxfId="114" priority="107" stopIfTrue="1" operator="equal">
      <formula>"NO"</formula>
    </cfRule>
  </conditionalFormatting>
  <conditionalFormatting sqref="D63">
    <cfRule type="cellIs" dxfId="113" priority="106" stopIfTrue="1" operator="equal">
      <formula>"NO"</formula>
    </cfRule>
  </conditionalFormatting>
  <conditionalFormatting sqref="B66:C66">
    <cfRule type="cellIs" dxfId="112" priority="105" stopIfTrue="1" operator="equal">
      <formula>"NO"</formula>
    </cfRule>
  </conditionalFormatting>
  <conditionalFormatting sqref="B66:C66">
    <cfRule type="cellIs" dxfId="111" priority="104" stopIfTrue="1" operator="equal">
      <formula>"NO"</formula>
    </cfRule>
  </conditionalFormatting>
  <conditionalFormatting sqref="B66">
    <cfRule type="cellIs" dxfId="110" priority="103" stopIfTrue="1" operator="equal">
      <formula>"NO"</formula>
    </cfRule>
  </conditionalFormatting>
  <conditionalFormatting sqref="C66">
    <cfRule type="cellIs" dxfId="109" priority="102" stopIfTrue="1" operator="equal">
      <formula>"NO"</formula>
    </cfRule>
  </conditionalFormatting>
  <conditionalFormatting sqref="C66">
    <cfRule type="cellIs" dxfId="108" priority="99" stopIfTrue="1" operator="equal">
      <formula>"NO"</formula>
    </cfRule>
  </conditionalFormatting>
  <conditionalFormatting sqref="C66">
    <cfRule type="cellIs" dxfId="107" priority="101" stopIfTrue="1" operator="equal">
      <formula>"NO"</formula>
    </cfRule>
  </conditionalFormatting>
  <conditionalFormatting sqref="C66">
    <cfRule type="cellIs" dxfId="106" priority="100" stopIfTrue="1" operator="equal">
      <formula>"NO"</formula>
    </cfRule>
  </conditionalFormatting>
  <conditionalFormatting sqref="D66">
    <cfRule type="cellIs" dxfId="105" priority="98" stopIfTrue="1" operator="equal">
      <formula>"NO"</formula>
    </cfRule>
  </conditionalFormatting>
  <conditionalFormatting sqref="D66">
    <cfRule type="cellIs" dxfId="104" priority="97" stopIfTrue="1" operator="equal">
      <formula>"NO"</formula>
    </cfRule>
  </conditionalFormatting>
  <conditionalFormatting sqref="D66">
    <cfRule type="cellIs" dxfId="103" priority="96" stopIfTrue="1" operator="equal">
      <formula>"NO"</formula>
    </cfRule>
  </conditionalFormatting>
  <conditionalFormatting sqref="B67:C67">
    <cfRule type="cellIs" dxfId="102" priority="95" stopIfTrue="1" operator="equal">
      <formula>"NO"</formula>
    </cfRule>
  </conditionalFormatting>
  <conditionalFormatting sqref="B67:C67">
    <cfRule type="cellIs" dxfId="101" priority="94" stopIfTrue="1" operator="equal">
      <formula>"NO"</formula>
    </cfRule>
  </conditionalFormatting>
  <conditionalFormatting sqref="B67">
    <cfRule type="cellIs" dxfId="100" priority="93" stopIfTrue="1" operator="equal">
      <formula>"NO"</formula>
    </cfRule>
  </conditionalFormatting>
  <conditionalFormatting sqref="C67">
    <cfRule type="cellIs" dxfId="99" priority="92" stopIfTrue="1" operator="equal">
      <formula>"NO"</formula>
    </cfRule>
  </conditionalFormatting>
  <conditionalFormatting sqref="C67">
    <cfRule type="cellIs" dxfId="98" priority="89" stopIfTrue="1" operator="equal">
      <formula>"NO"</formula>
    </cfRule>
  </conditionalFormatting>
  <conditionalFormatting sqref="C67">
    <cfRule type="cellIs" dxfId="97" priority="91" stopIfTrue="1" operator="equal">
      <formula>"NO"</formula>
    </cfRule>
  </conditionalFormatting>
  <conditionalFormatting sqref="C67">
    <cfRule type="cellIs" dxfId="96" priority="90" stopIfTrue="1" operator="equal">
      <formula>"NO"</formula>
    </cfRule>
  </conditionalFormatting>
  <conditionalFormatting sqref="D67">
    <cfRule type="cellIs" dxfId="95" priority="88" stopIfTrue="1" operator="equal">
      <formula>"NO"</formula>
    </cfRule>
  </conditionalFormatting>
  <conditionalFormatting sqref="D67">
    <cfRule type="cellIs" dxfId="94" priority="87" stopIfTrue="1" operator="equal">
      <formula>"NO"</formula>
    </cfRule>
  </conditionalFormatting>
  <conditionalFormatting sqref="D67">
    <cfRule type="cellIs" dxfId="93" priority="86" stopIfTrue="1" operator="equal">
      <formula>"NO"</formula>
    </cfRule>
  </conditionalFormatting>
  <conditionalFormatting sqref="B68:C68">
    <cfRule type="cellIs" dxfId="92" priority="85" stopIfTrue="1" operator="equal">
      <formula>"NO"</formula>
    </cfRule>
  </conditionalFormatting>
  <conditionalFormatting sqref="B68:C68">
    <cfRule type="cellIs" dxfId="91" priority="84" stopIfTrue="1" operator="equal">
      <formula>"NO"</formula>
    </cfRule>
  </conditionalFormatting>
  <conditionalFormatting sqref="B68">
    <cfRule type="cellIs" dxfId="90" priority="83" stopIfTrue="1" operator="equal">
      <formula>"NO"</formula>
    </cfRule>
  </conditionalFormatting>
  <conditionalFormatting sqref="C68">
    <cfRule type="cellIs" dxfId="89" priority="82" stopIfTrue="1" operator="equal">
      <formula>"NO"</formula>
    </cfRule>
  </conditionalFormatting>
  <conditionalFormatting sqref="C68">
    <cfRule type="cellIs" dxfId="88" priority="79" stopIfTrue="1" operator="equal">
      <formula>"NO"</formula>
    </cfRule>
  </conditionalFormatting>
  <conditionalFormatting sqref="C68">
    <cfRule type="cellIs" dxfId="87" priority="81" stopIfTrue="1" operator="equal">
      <formula>"NO"</formula>
    </cfRule>
  </conditionalFormatting>
  <conditionalFormatting sqref="C68">
    <cfRule type="cellIs" dxfId="86" priority="80" stopIfTrue="1" operator="equal">
      <formula>"NO"</formula>
    </cfRule>
  </conditionalFormatting>
  <conditionalFormatting sqref="D68">
    <cfRule type="cellIs" dxfId="85" priority="78" stopIfTrue="1" operator="equal">
      <formula>"NO"</formula>
    </cfRule>
  </conditionalFormatting>
  <conditionalFormatting sqref="D68">
    <cfRule type="cellIs" dxfId="84" priority="77" stopIfTrue="1" operator="equal">
      <formula>"NO"</formula>
    </cfRule>
  </conditionalFormatting>
  <conditionalFormatting sqref="D68">
    <cfRule type="cellIs" dxfId="83" priority="76" stopIfTrue="1" operator="equal">
      <formula>"NO"</formula>
    </cfRule>
  </conditionalFormatting>
  <conditionalFormatting sqref="B69:C73">
    <cfRule type="cellIs" dxfId="82" priority="75" stopIfTrue="1" operator="equal">
      <formula>"NO"</formula>
    </cfRule>
  </conditionalFormatting>
  <conditionalFormatting sqref="B69:C73">
    <cfRule type="cellIs" dxfId="81" priority="74" stopIfTrue="1" operator="equal">
      <formula>"NO"</formula>
    </cfRule>
  </conditionalFormatting>
  <conditionalFormatting sqref="B69:B73">
    <cfRule type="cellIs" dxfId="80" priority="73" stopIfTrue="1" operator="equal">
      <formula>"NO"</formula>
    </cfRule>
  </conditionalFormatting>
  <conditionalFormatting sqref="C69:C73">
    <cfRule type="cellIs" dxfId="79" priority="72" stopIfTrue="1" operator="equal">
      <formula>"NO"</formula>
    </cfRule>
  </conditionalFormatting>
  <conditionalFormatting sqref="C69:C73">
    <cfRule type="cellIs" dxfId="78" priority="69" stopIfTrue="1" operator="equal">
      <formula>"NO"</formula>
    </cfRule>
  </conditionalFormatting>
  <conditionalFormatting sqref="C69:C73">
    <cfRule type="cellIs" dxfId="77" priority="71" stopIfTrue="1" operator="equal">
      <formula>"NO"</formula>
    </cfRule>
  </conditionalFormatting>
  <conditionalFormatting sqref="C69:C73">
    <cfRule type="cellIs" dxfId="76" priority="70" stopIfTrue="1" operator="equal">
      <formula>"NO"</formula>
    </cfRule>
  </conditionalFormatting>
  <conditionalFormatting sqref="D69:D73">
    <cfRule type="cellIs" dxfId="75" priority="68" stopIfTrue="1" operator="equal">
      <formula>"NO"</formula>
    </cfRule>
  </conditionalFormatting>
  <conditionalFormatting sqref="D69:D73">
    <cfRule type="cellIs" dxfId="74" priority="67" stopIfTrue="1" operator="equal">
      <formula>"NO"</formula>
    </cfRule>
  </conditionalFormatting>
  <conditionalFormatting sqref="D69:D73">
    <cfRule type="cellIs" dxfId="73" priority="66" stopIfTrue="1" operator="equal">
      <formula>"NO"</formula>
    </cfRule>
  </conditionalFormatting>
  <conditionalFormatting sqref="B59">
    <cfRule type="cellIs" dxfId="72" priority="43" stopIfTrue="1" operator="equal">
      <formula>"NO"</formula>
    </cfRule>
  </conditionalFormatting>
  <conditionalFormatting sqref="C49">
    <cfRule type="cellIs" dxfId="71" priority="59" stopIfTrue="1" operator="equal">
      <formula>"NO"</formula>
    </cfRule>
  </conditionalFormatting>
  <conditionalFormatting sqref="C59">
    <cfRule type="cellIs" dxfId="70" priority="55" stopIfTrue="1" operator="equal">
      <formula>"NO"</formula>
    </cfRule>
  </conditionalFormatting>
  <conditionalFormatting sqref="C46">
    <cfRule type="cellIs" dxfId="69" priority="65" stopIfTrue="1" operator="equal">
      <formula>"NO"</formula>
    </cfRule>
  </conditionalFormatting>
  <conditionalFormatting sqref="C49">
    <cfRule type="cellIs" dxfId="68" priority="64" stopIfTrue="1" operator="equal">
      <formula>"NO"</formula>
    </cfRule>
  </conditionalFormatting>
  <conditionalFormatting sqref="B50">
    <cfRule type="cellIs" dxfId="67" priority="63" stopIfTrue="1" operator="equal">
      <formula>"NO"</formula>
    </cfRule>
  </conditionalFormatting>
  <conditionalFormatting sqref="B49">
    <cfRule type="cellIs" dxfId="66" priority="62" stopIfTrue="1" operator="equal">
      <formula>"NO"</formula>
    </cfRule>
  </conditionalFormatting>
  <conditionalFormatting sqref="C42">
    <cfRule type="cellIs" dxfId="65" priority="61" stopIfTrue="1" operator="equal">
      <formula>"NO"</formula>
    </cfRule>
  </conditionalFormatting>
  <conditionalFormatting sqref="C43">
    <cfRule type="cellIs" dxfId="64" priority="60" stopIfTrue="1" operator="equal">
      <formula>"NO"</formula>
    </cfRule>
  </conditionalFormatting>
  <conditionalFormatting sqref="B50">
    <cfRule type="cellIs" dxfId="63" priority="58" stopIfTrue="1" operator="equal">
      <formula>"NO"</formula>
    </cfRule>
  </conditionalFormatting>
  <conditionalFormatting sqref="B49">
    <cfRule type="cellIs" dxfId="62" priority="57" stopIfTrue="1" operator="equal">
      <formula>"NO"</formula>
    </cfRule>
  </conditionalFormatting>
  <conditionalFormatting sqref="B49:C49">
    <cfRule type="cellIs" dxfId="61" priority="56" stopIfTrue="1" operator="equal">
      <formula>"NO"</formula>
    </cfRule>
  </conditionalFormatting>
  <conditionalFormatting sqref="B45">
    <cfRule type="cellIs" dxfId="60" priority="54" stopIfTrue="1" operator="equal">
      <formula>"NO"</formula>
    </cfRule>
  </conditionalFormatting>
  <conditionalFormatting sqref="B46">
    <cfRule type="cellIs" dxfId="59" priority="53" stopIfTrue="1" operator="equal">
      <formula>"NO"</formula>
    </cfRule>
  </conditionalFormatting>
  <conditionalFormatting sqref="C38">
    <cfRule type="cellIs" dxfId="58" priority="52" stopIfTrue="1" operator="equal">
      <formula>"NO"</formula>
    </cfRule>
  </conditionalFormatting>
  <conditionalFormatting sqref="B41">
    <cfRule type="cellIs" dxfId="57" priority="51" stopIfTrue="1" operator="equal">
      <formula>"NO"</formula>
    </cfRule>
  </conditionalFormatting>
  <conditionalFormatting sqref="B42">
    <cfRule type="cellIs" dxfId="56" priority="50" stopIfTrue="1" operator="equal">
      <formula>"NO"</formula>
    </cfRule>
  </conditionalFormatting>
  <conditionalFormatting sqref="B43">
    <cfRule type="cellIs" dxfId="55" priority="49" stopIfTrue="1" operator="equal">
      <formula>"NO"</formula>
    </cfRule>
  </conditionalFormatting>
  <conditionalFormatting sqref="B44">
    <cfRule type="cellIs" dxfId="54" priority="48" stopIfTrue="1" operator="equal">
      <formula>"NO"</formula>
    </cfRule>
  </conditionalFormatting>
  <conditionalFormatting sqref="B47">
    <cfRule type="cellIs" dxfId="53" priority="47" stopIfTrue="1" operator="equal">
      <formula>"NO"</formula>
    </cfRule>
  </conditionalFormatting>
  <conditionalFormatting sqref="C47">
    <cfRule type="cellIs" dxfId="52" priority="46" stopIfTrue="1" operator="equal">
      <formula>"NO"</formula>
    </cfRule>
  </conditionalFormatting>
  <conditionalFormatting sqref="B57">
    <cfRule type="cellIs" dxfId="51" priority="45" stopIfTrue="1" operator="equal">
      <formula>"NO"</formula>
    </cfRule>
  </conditionalFormatting>
  <conditionalFormatting sqref="B58">
    <cfRule type="cellIs" dxfId="50" priority="44" stopIfTrue="1" operator="equal">
      <formula>"NO"</formula>
    </cfRule>
  </conditionalFormatting>
  <conditionalFormatting sqref="B64:C64">
    <cfRule type="cellIs" dxfId="49" priority="40" stopIfTrue="1" operator="equal">
      <formula>"NO"</formula>
    </cfRule>
  </conditionalFormatting>
  <conditionalFormatting sqref="C64">
    <cfRule type="cellIs" dxfId="48" priority="42" stopIfTrue="1" operator="equal">
      <formula>"NO"</formula>
    </cfRule>
  </conditionalFormatting>
  <conditionalFormatting sqref="C64">
    <cfRule type="cellIs" dxfId="47" priority="41" stopIfTrue="1" operator="equal">
      <formula>"NO"</formula>
    </cfRule>
  </conditionalFormatting>
  <conditionalFormatting sqref="B61">
    <cfRule type="cellIs" dxfId="46" priority="39" stopIfTrue="1" operator="equal">
      <formula>"NO"</formula>
    </cfRule>
  </conditionalFormatting>
  <conditionalFormatting sqref="B62">
    <cfRule type="cellIs" dxfId="45" priority="38" stopIfTrue="1" operator="equal">
      <formula>"NO"</formula>
    </cfRule>
  </conditionalFormatting>
  <conditionalFormatting sqref="B63">
    <cfRule type="cellIs" dxfId="44" priority="37" stopIfTrue="1" operator="equal">
      <formula>"NO"</formula>
    </cfRule>
  </conditionalFormatting>
  <conditionalFormatting sqref="C60">
    <cfRule type="cellIs" dxfId="43" priority="36" stopIfTrue="1" operator="equal">
      <formula>"NO"</formula>
    </cfRule>
  </conditionalFormatting>
  <conditionalFormatting sqref="C60">
    <cfRule type="cellIs" dxfId="42" priority="35" stopIfTrue="1" operator="equal">
      <formula>"NO"</formula>
    </cfRule>
  </conditionalFormatting>
  <conditionalFormatting sqref="B60">
    <cfRule type="cellIs" dxfId="41" priority="34" stopIfTrue="1" operator="equal">
      <formula>"NO"</formula>
    </cfRule>
  </conditionalFormatting>
  <conditionalFormatting sqref="D63">
    <cfRule type="cellIs" dxfId="40" priority="33" stopIfTrue="1" operator="equal">
      <formula>"NO"</formula>
    </cfRule>
  </conditionalFormatting>
  <conditionalFormatting sqref="D64">
    <cfRule type="cellIs" dxfId="39" priority="32" stopIfTrue="1" operator="equal">
      <formula>"NO"</formula>
    </cfRule>
  </conditionalFormatting>
  <conditionalFormatting sqref="B67:C67">
    <cfRule type="cellIs" dxfId="38" priority="31" stopIfTrue="1" operator="equal">
      <formula>"NO"</formula>
    </cfRule>
  </conditionalFormatting>
  <conditionalFormatting sqref="B67:C67">
    <cfRule type="cellIs" dxfId="37" priority="30" stopIfTrue="1" operator="equal">
      <formula>"NO"</formula>
    </cfRule>
  </conditionalFormatting>
  <conditionalFormatting sqref="B67">
    <cfRule type="cellIs" dxfId="36" priority="29" stopIfTrue="1" operator="equal">
      <formula>"NO"</formula>
    </cfRule>
  </conditionalFormatting>
  <conditionalFormatting sqref="C67">
    <cfRule type="cellIs" dxfId="35" priority="28" stopIfTrue="1" operator="equal">
      <formula>"NO"</formula>
    </cfRule>
  </conditionalFormatting>
  <conditionalFormatting sqref="C67">
    <cfRule type="cellIs" dxfId="34" priority="25" stopIfTrue="1" operator="equal">
      <formula>"NO"</formula>
    </cfRule>
  </conditionalFormatting>
  <conditionalFormatting sqref="C67">
    <cfRule type="cellIs" dxfId="33" priority="27" stopIfTrue="1" operator="equal">
      <formula>"NO"</formula>
    </cfRule>
  </conditionalFormatting>
  <conditionalFormatting sqref="C67">
    <cfRule type="cellIs" dxfId="32" priority="26" stopIfTrue="1" operator="equal">
      <formula>"NO"</formula>
    </cfRule>
  </conditionalFormatting>
  <conditionalFormatting sqref="D67">
    <cfRule type="cellIs" dxfId="31" priority="24" stopIfTrue="1" operator="equal">
      <formula>"NO"</formula>
    </cfRule>
  </conditionalFormatting>
  <conditionalFormatting sqref="D67">
    <cfRule type="cellIs" dxfId="30" priority="23" stopIfTrue="1" operator="equal">
      <formula>"NO"</formula>
    </cfRule>
  </conditionalFormatting>
  <conditionalFormatting sqref="D67">
    <cfRule type="cellIs" dxfId="29" priority="22" stopIfTrue="1" operator="equal">
      <formula>"NO"</formula>
    </cfRule>
  </conditionalFormatting>
  <conditionalFormatting sqref="B68:C68">
    <cfRule type="cellIs" dxfId="28" priority="21" stopIfTrue="1" operator="equal">
      <formula>"NO"</formula>
    </cfRule>
  </conditionalFormatting>
  <conditionalFormatting sqref="B68:C68">
    <cfRule type="cellIs" dxfId="27" priority="20" stopIfTrue="1" operator="equal">
      <formula>"NO"</formula>
    </cfRule>
  </conditionalFormatting>
  <conditionalFormatting sqref="B68">
    <cfRule type="cellIs" dxfId="26" priority="19" stopIfTrue="1" operator="equal">
      <formula>"NO"</formula>
    </cfRule>
  </conditionalFormatting>
  <conditionalFormatting sqref="C68">
    <cfRule type="cellIs" dxfId="25" priority="18" stopIfTrue="1" operator="equal">
      <formula>"NO"</formula>
    </cfRule>
  </conditionalFormatting>
  <conditionalFormatting sqref="C68">
    <cfRule type="cellIs" dxfId="24" priority="15" stopIfTrue="1" operator="equal">
      <formula>"NO"</formula>
    </cfRule>
  </conditionalFormatting>
  <conditionalFormatting sqref="C68">
    <cfRule type="cellIs" dxfId="23" priority="17" stopIfTrue="1" operator="equal">
      <formula>"NO"</formula>
    </cfRule>
  </conditionalFormatting>
  <conditionalFormatting sqref="C68">
    <cfRule type="cellIs" dxfId="22" priority="16" stopIfTrue="1" operator="equal">
      <formula>"NO"</formula>
    </cfRule>
  </conditionalFormatting>
  <conditionalFormatting sqref="D68">
    <cfRule type="cellIs" dxfId="21" priority="14" stopIfTrue="1" operator="equal">
      <formula>"NO"</formula>
    </cfRule>
  </conditionalFormatting>
  <conditionalFormatting sqref="D68">
    <cfRule type="cellIs" dxfId="20" priority="13" stopIfTrue="1" operator="equal">
      <formula>"NO"</formula>
    </cfRule>
  </conditionalFormatting>
  <conditionalFormatting sqref="D68">
    <cfRule type="cellIs" dxfId="19" priority="12" stopIfTrue="1" operator="equal">
      <formula>"NO"</formula>
    </cfRule>
  </conditionalFormatting>
  <conditionalFormatting sqref="B69:C69">
    <cfRule type="cellIs" dxfId="18" priority="11" stopIfTrue="1" operator="equal">
      <formula>"NO"</formula>
    </cfRule>
  </conditionalFormatting>
  <conditionalFormatting sqref="B69:C69">
    <cfRule type="cellIs" dxfId="17" priority="10" stopIfTrue="1" operator="equal">
      <formula>"NO"</formula>
    </cfRule>
  </conditionalFormatting>
  <conditionalFormatting sqref="B69">
    <cfRule type="cellIs" dxfId="16" priority="9" stopIfTrue="1" operator="equal">
      <formula>"NO"</formula>
    </cfRule>
  </conditionalFormatting>
  <conditionalFormatting sqref="C69">
    <cfRule type="cellIs" dxfId="15" priority="8" stopIfTrue="1" operator="equal">
      <formula>"NO"</formula>
    </cfRule>
  </conditionalFormatting>
  <conditionalFormatting sqref="C69">
    <cfRule type="cellIs" dxfId="14" priority="5" stopIfTrue="1" operator="equal">
      <formula>"NO"</formula>
    </cfRule>
  </conditionalFormatting>
  <conditionalFormatting sqref="C69">
    <cfRule type="cellIs" dxfId="13" priority="7" stopIfTrue="1" operator="equal">
      <formula>"NO"</formula>
    </cfRule>
  </conditionalFormatting>
  <conditionalFormatting sqref="C69">
    <cfRule type="cellIs" dxfId="12" priority="6" stopIfTrue="1" operator="equal">
      <formula>"NO"</formula>
    </cfRule>
  </conditionalFormatting>
  <conditionalFormatting sqref="D69">
    <cfRule type="cellIs" dxfId="11" priority="4" stopIfTrue="1" operator="equal">
      <formula>"NO"</formula>
    </cfRule>
  </conditionalFormatting>
  <conditionalFormatting sqref="D69">
    <cfRule type="cellIs" dxfId="10" priority="3" stopIfTrue="1" operator="equal">
      <formula>"NO"</formula>
    </cfRule>
  </conditionalFormatting>
  <conditionalFormatting sqref="D69">
    <cfRule type="cellIs" dxfId="9" priority="2" stopIfTrue="1" operator="equal">
      <formula>"NO"</formula>
    </cfRule>
  </conditionalFormatting>
  <conditionalFormatting sqref="B31:C31">
    <cfRule type="cellIs" dxfId="8" priority="1" stopIfTrue="1" operator="equal">
      <formula>"NO"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/>
  <dimension ref="B2:N61"/>
  <sheetViews>
    <sheetView workbookViewId="0">
      <selection activeCell="C7" sqref="C7"/>
    </sheetView>
  </sheetViews>
  <sheetFormatPr baseColWidth="10" defaultColWidth="11.42578125" defaultRowHeight="12.75" x14ac:dyDescent="0.2"/>
  <cols>
    <col min="1" max="1" width="11.42578125" style="49"/>
    <col min="2" max="2" width="19.85546875" style="49" customWidth="1"/>
    <col min="3" max="3" width="18.42578125" style="49" bestFit="1" customWidth="1"/>
    <col min="4" max="16384" width="11.42578125" style="49"/>
  </cols>
  <sheetData>
    <row r="2" spans="2:14" x14ac:dyDescent="0.2">
      <c r="B2" s="50" t="s">
        <v>23</v>
      </c>
      <c r="C2" s="50">
        <v>2018</v>
      </c>
    </row>
    <row r="4" spans="2:14" x14ac:dyDescent="0.2">
      <c r="B4" s="51" t="s">
        <v>642</v>
      </c>
    </row>
    <row r="5" spans="2:14" ht="15" x14ac:dyDescent="0.2">
      <c r="B5" s="52"/>
      <c r="G5" s="65" t="s">
        <v>722</v>
      </c>
      <c r="H5" s="65" t="s">
        <v>722</v>
      </c>
      <c r="I5" s="65" t="s">
        <v>722</v>
      </c>
      <c r="J5" s="65" t="s">
        <v>722</v>
      </c>
      <c r="K5" s="65" t="s">
        <v>722</v>
      </c>
      <c r="L5" s="65" t="s">
        <v>722</v>
      </c>
      <c r="M5" s="65" t="s">
        <v>722</v>
      </c>
      <c r="N5" s="65" t="s">
        <v>722</v>
      </c>
    </row>
    <row r="6" spans="2:14" x14ac:dyDescent="0.2">
      <c r="B6" s="53" t="s">
        <v>643</v>
      </c>
      <c r="C6" s="53" t="s">
        <v>644</v>
      </c>
      <c r="F6" s="66">
        <v>0</v>
      </c>
      <c r="G6" s="67" t="s">
        <v>721</v>
      </c>
      <c r="H6" s="67" t="s">
        <v>723</v>
      </c>
      <c r="I6" s="53" t="s">
        <v>672</v>
      </c>
      <c r="J6" s="53" t="s">
        <v>652</v>
      </c>
      <c r="K6" s="53" t="s">
        <v>671</v>
      </c>
      <c r="L6" s="53" t="s">
        <v>665</v>
      </c>
      <c r="M6" s="53" t="s">
        <v>725</v>
      </c>
      <c r="N6" s="53" t="s">
        <v>658</v>
      </c>
    </row>
    <row r="7" spans="2:14" x14ac:dyDescent="0.2">
      <c r="B7" s="54" t="s">
        <v>645</v>
      </c>
      <c r="C7" s="102">
        <f>IFERROR(INDEX($G$6:$Q$59,COUNTA($F$6:$F$59),MATCH($B7,$G$6:$Q$6,0)),0)/1000</f>
        <v>0</v>
      </c>
      <c r="F7" s="73">
        <v>1</v>
      </c>
      <c r="G7" s="68"/>
      <c r="H7" s="69"/>
      <c r="I7" s="69"/>
      <c r="J7" s="70"/>
      <c r="K7" s="76"/>
      <c r="L7" s="76"/>
      <c r="M7" s="76"/>
      <c r="N7" s="77"/>
    </row>
    <row r="8" spans="2:14" x14ac:dyDescent="0.2">
      <c r="B8" s="54" t="s">
        <v>646</v>
      </c>
      <c r="C8" s="102">
        <f t="shared" ref="C8:C39" si="0">IFERROR(INDEX($G$6:$Q$59,COUNTA($F$6:$F$59),MATCH($B8,$G$6:$Q$6,0)),0)/1000</f>
        <v>0</v>
      </c>
      <c r="F8" s="74">
        <f>F7+1</f>
        <v>2</v>
      </c>
      <c r="G8" s="71"/>
      <c r="H8" s="72"/>
      <c r="I8" s="72"/>
      <c r="J8" s="70"/>
      <c r="K8" s="76"/>
      <c r="L8" s="76"/>
      <c r="M8" s="76"/>
      <c r="N8" s="77"/>
    </row>
    <row r="9" spans="2:14" x14ac:dyDescent="0.2">
      <c r="B9" s="54" t="s">
        <v>647</v>
      </c>
      <c r="C9" s="102">
        <f t="shared" si="0"/>
        <v>0</v>
      </c>
      <c r="F9" s="74">
        <f t="shared" ref="F9:F58" si="1">F8+1</f>
        <v>3</v>
      </c>
      <c r="G9" s="71"/>
      <c r="H9" s="72"/>
      <c r="I9" s="72"/>
      <c r="J9" s="70"/>
      <c r="K9" s="77"/>
      <c r="L9" s="76"/>
      <c r="M9" s="77"/>
      <c r="N9" s="77"/>
    </row>
    <row r="10" spans="2:14" x14ac:dyDescent="0.2">
      <c r="B10" s="54" t="s">
        <v>648</v>
      </c>
      <c r="C10" s="102">
        <f t="shared" si="0"/>
        <v>0</v>
      </c>
      <c r="F10" s="74">
        <f t="shared" si="1"/>
        <v>4</v>
      </c>
      <c r="G10" s="71"/>
      <c r="H10" s="72"/>
      <c r="I10" s="72"/>
      <c r="J10" s="70"/>
      <c r="K10" s="76"/>
      <c r="L10" s="76"/>
      <c r="M10" s="76"/>
      <c r="N10" s="77"/>
    </row>
    <row r="11" spans="2:14" x14ac:dyDescent="0.2">
      <c r="B11" s="54" t="s">
        <v>649</v>
      </c>
      <c r="C11" s="102">
        <f t="shared" si="0"/>
        <v>0</v>
      </c>
      <c r="F11" s="74">
        <f t="shared" si="1"/>
        <v>5</v>
      </c>
      <c r="G11" s="71"/>
      <c r="H11" s="72"/>
      <c r="I11" s="72"/>
      <c r="J11" s="70"/>
      <c r="K11" s="77"/>
      <c r="L11" s="76"/>
      <c r="M11" s="77"/>
      <c r="N11" s="77"/>
    </row>
    <row r="12" spans="2:14" x14ac:dyDescent="0.2">
      <c r="B12" s="54" t="s">
        <v>650</v>
      </c>
      <c r="C12" s="102">
        <f t="shared" si="0"/>
        <v>0</v>
      </c>
      <c r="F12" s="74">
        <f t="shared" si="1"/>
        <v>6</v>
      </c>
      <c r="G12" s="71"/>
      <c r="H12" s="72"/>
      <c r="I12" s="72"/>
      <c r="J12" s="70"/>
      <c r="K12" s="76"/>
      <c r="L12" s="76"/>
      <c r="M12" s="77"/>
      <c r="N12" s="77"/>
    </row>
    <row r="13" spans="2:14" x14ac:dyDescent="0.2">
      <c r="B13" s="54" t="s">
        <v>651</v>
      </c>
      <c r="C13" s="102">
        <f t="shared" si="0"/>
        <v>0</v>
      </c>
      <c r="F13" s="74">
        <f t="shared" si="1"/>
        <v>7</v>
      </c>
      <c r="G13" s="71"/>
      <c r="H13" s="72"/>
      <c r="I13" s="72"/>
      <c r="J13" s="70"/>
      <c r="K13" s="76"/>
      <c r="L13" s="76"/>
      <c r="M13" s="77"/>
      <c r="N13" s="77"/>
    </row>
    <row r="14" spans="2:14" x14ac:dyDescent="0.2">
      <c r="B14" s="54" t="s">
        <v>652</v>
      </c>
      <c r="C14" s="102">
        <f t="shared" si="0"/>
        <v>0</v>
      </c>
      <c r="F14" s="74">
        <f t="shared" si="1"/>
        <v>8</v>
      </c>
      <c r="G14" s="71"/>
      <c r="H14" s="72"/>
      <c r="I14" s="72"/>
      <c r="J14" s="70"/>
      <c r="K14" s="76"/>
      <c r="L14" s="77"/>
      <c r="M14" s="77"/>
      <c r="N14" s="77"/>
    </row>
    <row r="15" spans="2:14" x14ac:dyDescent="0.2">
      <c r="B15" s="54" t="s">
        <v>653</v>
      </c>
      <c r="C15" s="102">
        <f t="shared" si="0"/>
        <v>0</v>
      </c>
      <c r="F15" s="74">
        <f t="shared" si="1"/>
        <v>9</v>
      </c>
      <c r="G15" s="71"/>
      <c r="H15" s="72"/>
      <c r="I15" s="72"/>
      <c r="J15" s="70"/>
      <c r="K15" s="76"/>
      <c r="L15" s="77"/>
      <c r="M15" s="77"/>
      <c r="N15" s="77"/>
    </row>
    <row r="16" spans="2:14" x14ac:dyDescent="0.2">
      <c r="B16" s="54" t="s">
        <v>654</v>
      </c>
      <c r="C16" s="102">
        <f t="shared" si="0"/>
        <v>0</v>
      </c>
      <c r="F16" s="74">
        <f t="shared" si="1"/>
        <v>10</v>
      </c>
      <c r="G16" s="71"/>
      <c r="H16" s="72"/>
      <c r="I16" s="72"/>
      <c r="J16" s="72"/>
      <c r="K16" s="77"/>
      <c r="L16" s="77"/>
      <c r="M16" s="77"/>
      <c r="N16" s="77"/>
    </row>
    <row r="17" spans="2:14" x14ac:dyDescent="0.2">
      <c r="B17" s="54" t="s">
        <v>655</v>
      </c>
      <c r="C17" s="102">
        <f t="shared" si="0"/>
        <v>0</v>
      </c>
      <c r="F17" s="74">
        <f t="shared" si="1"/>
        <v>11</v>
      </c>
      <c r="G17" s="71"/>
      <c r="H17" s="72"/>
      <c r="I17" s="72"/>
      <c r="J17" s="72"/>
      <c r="K17" s="76"/>
      <c r="L17" s="77"/>
      <c r="M17" s="77"/>
      <c r="N17" s="77"/>
    </row>
    <row r="18" spans="2:14" x14ac:dyDescent="0.2">
      <c r="B18" s="54" t="s">
        <v>656</v>
      </c>
      <c r="C18" s="102">
        <f t="shared" si="0"/>
        <v>0</v>
      </c>
      <c r="F18" s="74">
        <f t="shared" si="1"/>
        <v>12</v>
      </c>
      <c r="G18" s="71"/>
      <c r="H18" s="72"/>
      <c r="I18" s="72"/>
      <c r="J18" s="72"/>
      <c r="K18" s="77"/>
      <c r="L18" s="77"/>
      <c r="M18" s="77"/>
      <c r="N18" s="77"/>
    </row>
    <row r="19" spans="2:14" x14ac:dyDescent="0.2">
      <c r="B19" s="54" t="s">
        <v>657</v>
      </c>
      <c r="C19" s="102">
        <f t="shared" si="0"/>
        <v>0</v>
      </c>
      <c r="F19" s="74">
        <f t="shared" si="1"/>
        <v>13</v>
      </c>
      <c r="G19" s="71"/>
      <c r="H19" s="72"/>
      <c r="I19" s="72"/>
      <c r="J19" s="72"/>
      <c r="K19" s="77"/>
      <c r="L19" s="76"/>
      <c r="M19" s="77"/>
      <c r="N19" s="77"/>
    </row>
    <row r="20" spans="2:14" x14ac:dyDescent="0.2">
      <c r="B20" s="54" t="s">
        <v>658</v>
      </c>
      <c r="C20" s="102">
        <f t="shared" si="0"/>
        <v>0</v>
      </c>
      <c r="F20" s="74">
        <f t="shared" si="1"/>
        <v>14</v>
      </c>
      <c r="G20" s="71"/>
      <c r="H20" s="72"/>
      <c r="I20" s="72"/>
      <c r="J20" s="72"/>
      <c r="K20" s="77"/>
      <c r="L20" s="76"/>
      <c r="M20" s="77"/>
      <c r="N20" s="77"/>
    </row>
    <row r="21" spans="2:14" x14ac:dyDescent="0.2">
      <c r="B21" s="54" t="s">
        <v>659</v>
      </c>
      <c r="C21" s="102">
        <f t="shared" si="0"/>
        <v>0</v>
      </c>
      <c r="F21" s="74">
        <f t="shared" si="1"/>
        <v>15</v>
      </c>
      <c r="G21" s="71"/>
      <c r="H21" s="72"/>
      <c r="I21" s="72"/>
      <c r="J21" s="72"/>
      <c r="K21" s="77"/>
      <c r="L21" s="77"/>
      <c r="M21" s="77"/>
      <c r="N21" s="77"/>
    </row>
    <row r="22" spans="2:14" x14ac:dyDescent="0.2">
      <c r="B22" s="54" t="s">
        <v>660</v>
      </c>
      <c r="C22" s="102">
        <f t="shared" si="0"/>
        <v>0</v>
      </c>
      <c r="F22" s="74">
        <f t="shared" si="1"/>
        <v>16</v>
      </c>
      <c r="G22" s="71"/>
      <c r="H22" s="72"/>
      <c r="I22" s="72"/>
      <c r="J22" s="72"/>
      <c r="K22" s="77"/>
      <c r="L22" s="77"/>
      <c r="M22" s="77"/>
      <c r="N22" s="77"/>
    </row>
    <row r="23" spans="2:14" x14ac:dyDescent="0.2">
      <c r="B23" s="54" t="s">
        <v>661</v>
      </c>
      <c r="C23" s="102">
        <f t="shared" si="0"/>
        <v>0</v>
      </c>
      <c r="F23" s="74">
        <f t="shared" si="1"/>
        <v>17</v>
      </c>
      <c r="G23" s="71"/>
      <c r="H23" s="72"/>
      <c r="I23" s="72"/>
      <c r="J23" s="72"/>
      <c r="K23" s="77"/>
      <c r="L23" s="76"/>
      <c r="M23" s="77"/>
      <c r="N23" s="77"/>
    </row>
    <row r="24" spans="2:14" x14ac:dyDescent="0.2">
      <c r="B24" s="54" t="s">
        <v>662</v>
      </c>
      <c r="C24" s="102">
        <f t="shared" si="0"/>
        <v>0</v>
      </c>
      <c r="F24" s="74">
        <f t="shared" si="1"/>
        <v>18</v>
      </c>
      <c r="G24" s="71"/>
      <c r="H24" s="72"/>
      <c r="I24" s="72"/>
      <c r="J24" s="72"/>
      <c r="K24" s="77"/>
      <c r="L24" s="76"/>
      <c r="M24" s="77"/>
      <c r="N24" s="77"/>
    </row>
    <row r="25" spans="2:14" x14ac:dyDescent="0.2">
      <c r="B25" s="54" t="s">
        <v>663</v>
      </c>
      <c r="C25" s="102">
        <f t="shared" si="0"/>
        <v>0</v>
      </c>
      <c r="F25" s="74">
        <f t="shared" si="1"/>
        <v>19</v>
      </c>
      <c r="G25" s="71"/>
      <c r="H25" s="72"/>
      <c r="I25" s="72"/>
      <c r="J25" s="72"/>
      <c r="K25" s="77"/>
      <c r="L25" s="76"/>
      <c r="M25" s="77"/>
      <c r="N25" s="77"/>
    </row>
    <row r="26" spans="2:14" x14ac:dyDescent="0.2">
      <c r="B26" s="54" t="s">
        <v>664</v>
      </c>
      <c r="C26" s="102">
        <f t="shared" si="0"/>
        <v>0</v>
      </c>
      <c r="F26" s="74">
        <f t="shared" si="1"/>
        <v>20</v>
      </c>
      <c r="G26" s="71"/>
      <c r="H26" s="72"/>
      <c r="I26" s="72"/>
      <c r="J26" s="72"/>
      <c r="K26" s="77"/>
      <c r="L26" s="77"/>
      <c r="M26" s="77"/>
      <c r="N26" s="77"/>
    </row>
    <row r="27" spans="2:14" x14ac:dyDescent="0.2">
      <c r="B27" s="54" t="s">
        <v>665</v>
      </c>
      <c r="C27" s="102">
        <f t="shared" si="0"/>
        <v>0</v>
      </c>
      <c r="F27" s="74">
        <f t="shared" si="1"/>
        <v>21</v>
      </c>
      <c r="G27" s="71"/>
      <c r="H27" s="72"/>
      <c r="I27" s="72"/>
      <c r="J27" s="72"/>
      <c r="K27" s="77"/>
      <c r="L27" s="76"/>
      <c r="M27" s="77"/>
      <c r="N27" s="77"/>
    </row>
    <row r="28" spans="2:14" x14ac:dyDescent="0.2">
      <c r="B28" s="54" t="s">
        <v>666</v>
      </c>
      <c r="C28" s="102">
        <f t="shared" si="0"/>
        <v>0</v>
      </c>
      <c r="F28" s="74">
        <f t="shared" si="1"/>
        <v>22</v>
      </c>
      <c r="G28" s="71"/>
      <c r="H28" s="72"/>
      <c r="I28" s="72"/>
      <c r="J28" s="72"/>
      <c r="K28" s="77"/>
      <c r="L28" s="76"/>
      <c r="M28" s="77"/>
      <c r="N28" s="77"/>
    </row>
    <row r="29" spans="2:14" x14ac:dyDescent="0.2">
      <c r="B29" s="54" t="s">
        <v>667</v>
      </c>
      <c r="C29" s="102">
        <f t="shared" si="0"/>
        <v>0</v>
      </c>
      <c r="F29" s="74">
        <f t="shared" si="1"/>
        <v>23</v>
      </c>
      <c r="G29" s="71"/>
      <c r="H29" s="72"/>
      <c r="I29" s="72"/>
      <c r="J29" s="72"/>
      <c r="K29" s="77"/>
      <c r="L29" s="76"/>
      <c r="M29" s="77"/>
      <c r="N29" s="77"/>
    </row>
    <row r="30" spans="2:14" x14ac:dyDescent="0.2">
      <c r="B30" s="54" t="s">
        <v>668</v>
      </c>
      <c r="C30" s="102">
        <f t="shared" si="0"/>
        <v>0</v>
      </c>
      <c r="F30" s="74">
        <f t="shared" si="1"/>
        <v>24</v>
      </c>
      <c r="G30" s="71"/>
      <c r="H30" s="72"/>
      <c r="I30" s="72"/>
      <c r="J30" s="72"/>
      <c r="K30" s="77"/>
      <c r="L30" s="76"/>
      <c r="M30" s="77"/>
      <c r="N30" s="77"/>
    </row>
    <row r="31" spans="2:14" x14ac:dyDescent="0.2">
      <c r="B31" s="54" t="s">
        <v>669</v>
      </c>
      <c r="C31" s="102">
        <f t="shared" si="0"/>
        <v>0</v>
      </c>
      <c r="F31" s="74">
        <f t="shared" si="1"/>
        <v>25</v>
      </c>
      <c r="G31" s="71"/>
      <c r="H31" s="72"/>
      <c r="I31" s="72"/>
      <c r="J31" s="72"/>
      <c r="K31" s="77"/>
      <c r="L31" s="77"/>
      <c r="M31" s="77"/>
      <c r="N31" s="77"/>
    </row>
    <row r="32" spans="2:14" x14ac:dyDescent="0.2">
      <c r="B32" s="54" t="s">
        <v>670</v>
      </c>
      <c r="C32" s="102">
        <f t="shared" si="0"/>
        <v>0</v>
      </c>
      <c r="F32" s="74">
        <f t="shared" si="1"/>
        <v>26</v>
      </c>
      <c r="G32" s="71"/>
      <c r="H32" s="72"/>
      <c r="I32" s="72"/>
      <c r="J32" s="72"/>
      <c r="K32" s="77"/>
      <c r="L32" s="77"/>
      <c r="M32" s="77"/>
      <c r="N32" s="77"/>
    </row>
    <row r="33" spans="2:14" x14ac:dyDescent="0.2">
      <c r="B33" s="54" t="s">
        <v>671</v>
      </c>
      <c r="C33" s="102">
        <f t="shared" si="0"/>
        <v>0</v>
      </c>
      <c r="F33" s="74">
        <f t="shared" si="1"/>
        <v>27</v>
      </c>
      <c r="G33" s="71"/>
      <c r="H33" s="72"/>
      <c r="I33" s="72"/>
      <c r="J33" s="72"/>
      <c r="K33" s="77"/>
      <c r="L33" s="76"/>
      <c r="M33" s="77"/>
      <c r="N33" s="77"/>
    </row>
    <row r="34" spans="2:14" x14ac:dyDescent="0.2">
      <c r="B34" s="54" t="s">
        <v>672</v>
      </c>
      <c r="C34" s="102">
        <f t="shared" si="0"/>
        <v>0</v>
      </c>
      <c r="F34" s="74">
        <f t="shared" si="1"/>
        <v>28</v>
      </c>
      <c r="G34" s="71"/>
      <c r="H34" s="72"/>
      <c r="I34" s="72"/>
      <c r="J34" s="72"/>
      <c r="K34" s="77"/>
      <c r="L34" s="76"/>
      <c r="M34" s="77"/>
      <c r="N34" s="77"/>
    </row>
    <row r="35" spans="2:14" x14ac:dyDescent="0.2">
      <c r="B35" s="54" t="s">
        <v>673</v>
      </c>
      <c r="C35" s="102">
        <f t="shared" si="0"/>
        <v>0</v>
      </c>
      <c r="F35" s="74">
        <f t="shared" si="1"/>
        <v>29</v>
      </c>
      <c r="G35" s="71"/>
      <c r="H35" s="72"/>
      <c r="I35" s="72"/>
      <c r="J35" s="72"/>
      <c r="K35" s="77"/>
      <c r="L35" s="77"/>
      <c r="M35" s="77"/>
      <c r="N35" s="77"/>
    </row>
    <row r="36" spans="2:14" x14ac:dyDescent="0.2">
      <c r="B36" s="54" t="s">
        <v>674</v>
      </c>
      <c r="C36" s="102">
        <f t="shared" si="0"/>
        <v>0</v>
      </c>
      <c r="F36" s="74">
        <f t="shared" si="1"/>
        <v>30</v>
      </c>
      <c r="G36" s="71"/>
      <c r="H36" s="72"/>
      <c r="I36" s="72"/>
      <c r="J36" s="72"/>
      <c r="K36" s="77"/>
      <c r="L36" s="76"/>
      <c r="M36" s="77"/>
      <c r="N36" s="77"/>
    </row>
    <row r="37" spans="2:14" x14ac:dyDescent="0.2">
      <c r="B37" s="54" t="s">
        <v>675</v>
      </c>
      <c r="C37" s="102">
        <f t="shared" si="0"/>
        <v>0</v>
      </c>
      <c r="F37" s="74">
        <f t="shared" si="1"/>
        <v>31</v>
      </c>
      <c r="G37" s="71"/>
      <c r="H37" s="72"/>
      <c r="I37" s="72"/>
      <c r="J37" s="72"/>
      <c r="K37" s="77"/>
      <c r="L37" s="76"/>
      <c r="M37" s="77"/>
      <c r="N37" s="77"/>
    </row>
    <row r="38" spans="2:14" x14ac:dyDescent="0.2">
      <c r="B38" s="54" t="s">
        <v>659</v>
      </c>
      <c r="C38" s="102">
        <f t="shared" si="0"/>
        <v>0</v>
      </c>
      <c r="F38" s="74">
        <f t="shared" si="1"/>
        <v>32</v>
      </c>
      <c r="G38" s="71"/>
      <c r="H38" s="72"/>
      <c r="I38" s="72"/>
      <c r="J38" s="72"/>
      <c r="K38" s="77"/>
      <c r="L38" s="77"/>
      <c r="M38" s="77"/>
      <c r="N38" s="77"/>
    </row>
    <row r="39" spans="2:14" x14ac:dyDescent="0.2">
      <c r="B39" s="54" t="s">
        <v>676</v>
      </c>
      <c r="C39" s="102">
        <f t="shared" si="0"/>
        <v>0</v>
      </c>
      <c r="F39" s="74">
        <f t="shared" si="1"/>
        <v>33</v>
      </c>
      <c r="G39" s="71"/>
      <c r="H39" s="72"/>
      <c r="I39" s="72"/>
      <c r="J39" s="72"/>
      <c r="K39" s="77"/>
      <c r="L39" s="76"/>
      <c r="M39" s="77"/>
      <c r="N39" s="77"/>
    </row>
    <row r="40" spans="2:14" x14ac:dyDescent="0.2">
      <c r="B40" s="55" t="s">
        <v>677</v>
      </c>
      <c r="C40" s="102">
        <f>SUM(C7:C39)</f>
        <v>0</v>
      </c>
      <c r="F40" s="74">
        <f t="shared" si="1"/>
        <v>34</v>
      </c>
      <c r="G40" s="71"/>
      <c r="H40" s="72"/>
      <c r="I40" s="72"/>
      <c r="J40" s="72"/>
      <c r="K40" s="77"/>
      <c r="L40" s="76"/>
      <c r="M40" s="77"/>
      <c r="N40" s="77"/>
    </row>
    <row r="41" spans="2:14" x14ac:dyDescent="0.2">
      <c r="F41" s="74">
        <f t="shared" si="1"/>
        <v>35</v>
      </c>
      <c r="G41" s="71"/>
      <c r="H41" s="72"/>
      <c r="I41" s="72"/>
      <c r="J41" s="72"/>
      <c r="K41" s="77"/>
      <c r="L41" s="77"/>
      <c r="M41" s="77"/>
      <c r="N41" s="77"/>
    </row>
    <row r="42" spans="2:14" x14ac:dyDescent="0.2">
      <c r="F42" s="74">
        <f t="shared" si="1"/>
        <v>36</v>
      </c>
      <c r="G42" s="71"/>
      <c r="H42" s="72"/>
      <c r="I42" s="72"/>
      <c r="J42" s="72"/>
      <c r="K42" s="77"/>
      <c r="L42" s="76"/>
      <c r="M42" s="77"/>
      <c r="N42" s="77"/>
    </row>
    <row r="43" spans="2:14" x14ac:dyDescent="0.2">
      <c r="F43" s="74">
        <f t="shared" si="1"/>
        <v>37</v>
      </c>
      <c r="G43" s="71"/>
      <c r="H43" s="72"/>
      <c r="I43" s="72"/>
      <c r="J43" s="72"/>
      <c r="K43" s="77"/>
      <c r="L43" s="76"/>
      <c r="M43" s="77"/>
      <c r="N43" s="77"/>
    </row>
    <row r="44" spans="2:14" x14ac:dyDescent="0.2">
      <c r="F44" s="74">
        <f t="shared" si="1"/>
        <v>38</v>
      </c>
      <c r="G44" s="71"/>
      <c r="H44" s="72"/>
      <c r="I44" s="72"/>
      <c r="J44" s="72"/>
      <c r="K44" s="77"/>
      <c r="L44" s="76"/>
      <c r="M44" s="77"/>
      <c r="N44" s="77"/>
    </row>
    <row r="45" spans="2:14" x14ac:dyDescent="0.2">
      <c r="F45" s="74">
        <f t="shared" si="1"/>
        <v>39</v>
      </c>
      <c r="G45" s="71"/>
      <c r="H45" s="72"/>
      <c r="I45" s="72"/>
      <c r="J45" s="72"/>
      <c r="K45" s="77"/>
      <c r="L45" s="76"/>
      <c r="M45" s="77"/>
      <c r="N45" s="77"/>
    </row>
    <row r="46" spans="2:14" x14ac:dyDescent="0.2">
      <c r="F46" s="74">
        <f t="shared" si="1"/>
        <v>40</v>
      </c>
      <c r="G46" s="71"/>
      <c r="H46" s="72"/>
      <c r="I46" s="72"/>
      <c r="J46" s="72"/>
      <c r="K46" s="77"/>
      <c r="L46" s="76"/>
      <c r="M46" s="77"/>
      <c r="N46" s="77"/>
    </row>
    <row r="47" spans="2:14" x14ac:dyDescent="0.2">
      <c r="F47" s="74">
        <f t="shared" si="1"/>
        <v>41</v>
      </c>
      <c r="G47" s="71"/>
      <c r="H47" s="72"/>
      <c r="I47" s="72"/>
      <c r="J47" s="72"/>
      <c r="K47" s="77"/>
      <c r="L47" s="76"/>
      <c r="M47" s="77"/>
      <c r="N47" s="77"/>
    </row>
    <row r="48" spans="2:14" x14ac:dyDescent="0.2">
      <c r="F48" s="74">
        <f t="shared" si="1"/>
        <v>42</v>
      </c>
      <c r="G48" s="71"/>
      <c r="H48" s="72"/>
      <c r="I48" s="72"/>
      <c r="J48" s="72"/>
      <c r="K48" s="77"/>
      <c r="L48" s="76"/>
      <c r="M48" s="77"/>
      <c r="N48" s="77"/>
    </row>
    <row r="49" spans="6:14" x14ac:dyDescent="0.2">
      <c r="F49" s="74">
        <f t="shared" si="1"/>
        <v>43</v>
      </c>
      <c r="G49" s="71"/>
      <c r="H49" s="72"/>
      <c r="I49" s="72"/>
      <c r="J49" s="72"/>
      <c r="K49" s="77"/>
      <c r="L49" s="77"/>
      <c r="M49" s="77"/>
      <c r="N49" s="77"/>
    </row>
    <row r="50" spans="6:14" x14ac:dyDescent="0.2">
      <c r="F50" s="74">
        <f t="shared" si="1"/>
        <v>44</v>
      </c>
      <c r="G50" s="71"/>
      <c r="H50" s="72"/>
      <c r="I50" s="72"/>
      <c r="J50" s="72"/>
      <c r="K50" s="77"/>
      <c r="L50" s="77"/>
      <c r="M50" s="77"/>
      <c r="N50" s="77"/>
    </row>
    <row r="51" spans="6:14" x14ac:dyDescent="0.2">
      <c r="F51" s="74">
        <f t="shared" si="1"/>
        <v>45</v>
      </c>
      <c r="G51" s="71"/>
      <c r="H51" s="72"/>
      <c r="I51" s="72"/>
      <c r="J51" s="72"/>
      <c r="K51" s="77"/>
      <c r="L51" s="77"/>
      <c r="M51" s="77"/>
      <c r="N51" s="77"/>
    </row>
    <row r="52" spans="6:14" x14ac:dyDescent="0.2">
      <c r="F52" s="74">
        <f t="shared" si="1"/>
        <v>46</v>
      </c>
      <c r="G52" s="71"/>
      <c r="H52" s="72"/>
      <c r="I52" s="72"/>
      <c r="J52" s="72"/>
      <c r="K52" s="77"/>
      <c r="L52" s="77"/>
      <c r="M52" s="77"/>
      <c r="N52" s="77"/>
    </row>
    <row r="53" spans="6:14" x14ac:dyDescent="0.2">
      <c r="F53" s="74">
        <f t="shared" si="1"/>
        <v>47</v>
      </c>
      <c r="G53" s="71"/>
      <c r="H53" s="72"/>
      <c r="I53" s="72"/>
      <c r="J53" s="72"/>
      <c r="K53" s="77"/>
      <c r="L53" s="77"/>
      <c r="M53" s="77"/>
      <c r="N53" s="77"/>
    </row>
    <row r="54" spans="6:14" x14ac:dyDescent="0.2">
      <c r="F54" s="74">
        <f t="shared" si="1"/>
        <v>48</v>
      </c>
      <c r="G54" s="71"/>
      <c r="H54" s="72"/>
      <c r="I54" s="72"/>
      <c r="J54" s="72"/>
      <c r="K54" s="77"/>
      <c r="L54" s="77"/>
      <c r="M54" s="77"/>
      <c r="N54" s="77"/>
    </row>
    <row r="55" spans="6:14" x14ac:dyDescent="0.2">
      <c r="F55" s="74">
        <f t="shared" si="1"/>
        <v>49</v>
      </c>
      <c r="G55" s="71"/>
      <c r="H55" s="72"/>
      <c r="I55" s="72"/>
      <c r="J55" s="72"/>
      <c r="K55" s="77"/>
      <c r="L55" s="77"/>
      <c r="M55" s="77"/>
      <c r="N55" s="77"/>
    </row>
    <row r="56" spans="6:14" x14ac:dyDescent="0.2">
      <c r="F56" s="74">
        <f t="shared" si="1"/>
        <v>50</v>
      </c>
      <c r="G56" s="71"/>
      <c r="H56" s="72"/>
      <c r="I56" s="72"/>
      <c r="J56" s="72"/>
      <c r="K56" s="77"/>
      <c r="L56" s="77"/>
      <c r="M56" s="77"/>
      <c r="N56" s="77"/>
    </row>
    <row r="57" spans="6:14" x14ac:dyDescent="0.2">
      <c r="F57" s="74">
        <f t="shared" si="1"/>
        <v>51</v>
      </c>
      <c r="G57" s="71"/>
      <c r="H57" s="72"/>
      <c r="I57" s="72"/>
      <c r="J57" s="72"/>
      <c r="K57" s="77"/>
      <c r="L57" s="77"/>
      <c r="M57" s="77"/>
      <c r="N57" s="77"/>
    </row>
    <row r="58" spans="6:14" x14ac:dyDescent="0.2">
      <c r="F58" s="74">
        <f t="shared" si="1"/>
        <v>52</v>
      </c>
      <c r="G58" s="71"/>
      <c r="H58" s="72"/>
      <c r="I58" s="72"/>
      <c r="J58" s="72"/>
      <c r="K58" s="77"/>
      <c r="L58" s="77"/>
      <c r="M58" s="77"/>
      <c r="N58" s="77"/>
    </row>
    <row r="59" spans="6:14" x14ac:dyDescent="0.2">
      <c r="F59" s="74" t="s">
        <v>677</v>
      </c>
      <c r="G59" s="75">
        <f t="shared" ref="G59:N59" si="2">SUM(G7:G58)</f>
        <v>0</v>
      </c>
      <c r="H59" s="75">
        <f t="shared" si="2"/>
        <v>0</v>
      </c>
      <c r="I59" s="75">
        <f t="shared" si="2"/>
        <v>0</v>
      </c>
      <c r="J59" s="75">
        <f t="shared" si="2"/>
        <v>0</v>
      </c>
      <c r="K59" s="75">
        <f t="shared" si="2"/>
        <v>0</v>
      </c>
      <c r="L59" s="75">
        <f t="shared" si="2"/>
        <v>0</v>
      </c>
      <c r="M59" s="75">
        <f t="shared" si="2"/>
        <v>0</v>
      </c>
      <c r="N59" s="75">
        <f t="shared" si="2"/>
        <v>0</v>
      </c>
    </row>
    <row r="60" spans="6:14" x14ac:dyDescent="0.2">
      <c r="F60" s="56"/>
      <c r="G60" s="56"/>
      <c r="H60" s="56"/>
      <c r="I60" s="56"/>
    </row>
    <row r="61" spans="6:14" x14ac:dyDescent="0.2">
      <c r="F61" s="56"/>
      <c r="G61" s="56"/>
      <c r="H61" s="56"/>
      <c r="I61" s="56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N318"/>
  <sheetViews>
    <sheetView showGridLines="0" tabSelected="1" zoomScaleNormal="100" workbookViewId="0">
      <selection activeCell="Q13" sqref="Q13"/>
    </sheetView>
  </sheetViews>
  <sheetFormatPr baseColWidth="10" defaultColWidth="11.42578125" defaultRowHeight="12.75" x14ac:dyDescent="0.2"/>
  <cols>
    <col min="1" max="1" width="3.5703125" style="11" customWidth="1"/>
    <col min="2" max="2" width="33.7109375" style="11" bestFit="1" customWidth="1"/>
    <col min="3" max="3" width="15.42578125" style="11" customWidth="1"/>
    <col min="4" max="4" width="13.140625" style="11" customWidth="1"/>
    <col min="5" max="7" width="11.42578125" style="11"/>
    <col min="8" max="8" width="11" style="11" customWidth="1"/>
    <col min="9" max="16384" width="11.42578125" style="11"/>
  </cols>
  <sheetData>
    <row r="1" spans="1:11" x14ac:dyDescent="0.2">
      <c r="H1" s="48"/>
      <c r="I1" s="48"/>
    </row>
    <row r="2" spans="1:11" x14ac:dyDescent="0.2">
      <c r="B2" s="14" t="s">
        <v>802</v>
      </c>
      <c r="C2" s="14"/>
      <c r="G2" s="12"/>
      <c r="H2" s="110"/>
      <c r="I2" s="110"/>
      <c r="J2" s="12"/>
    </row>
    <row r="3" spans="1:11" x14ac:dyDescent="0.2">
      <c r="D3" s="15"/>
      <c r="E3" s="15"/>
      <c r="F3" s="15"/>
      <c r="G3" s="15"/>
      <c r="H3" s="15"/>
      <c r="I3" s="15"/>
      <c r="J3" s="15"/>
      <c r="K3" s="15"/>
    </row>
    <row r="4" spans="1:11" ht="12.75" customHeight="1" x14ac:dyDescent="0.2">
      <c r="B4" s="126" t="s">
        <v>13</v>
      </c>
      <c r="C4" s="118" t="s">
        <v>41</v>
      </c>
      <c r="D4" s="125" t="s">
        <v>577</v>
      </c>
      <c r="E4" s="125" t="s">
        <v>578</v>
      </c>
      <c r="F4" s="125" t="s">
        <v>579</v>
      </c>
      <c r="G4" s="127" t="s">
        <v>580</v>
      </c>
      <c r="H4" s="127" t="s">
        <v>581</v>
      </c>
      <c r="I4" s="127" t="s">
        <v>582</v>
      </c>
      <c r="J4" s="125" t="s">
        <v>583</v>
      </c>
      <c r="K4" s="125" t="s">
        <v>584</v>
      </c>
    </row>
    <row r="5" spans="1:11" x14ac:dyDescent="0.2">
      <c r="B5" s="126"/>
      <c r="C5" s="118"/>
      <c r="D5" s="126"/>
      <c r="E5" s="126"/>
      <c r="F5" s="126"/>
      <c r="G5" s="128"/>
      <c r="H5" s="128"/>
      <c r="I5" s="128"/>
      <c r="J5" s="126"/>
      <c r="K5" s="126"/>
    </row>
    <row r="6" spans="1:11" x14ac:dyDescent="0.2">
      <c r="B6" s="126"/>
      <c r="C6" s="118"/>
      <c r="D6" s="126"/>
      <c r="E6" s="126"/>
      <c r="F6" s="126"/>
      <c r="G6" s="129"/>
      <c r="H6" s="129"/>
      <c r="I6" s="129"/>
      <c r="J6" s="126"/>
      <c r="K6" s="126"/>
    </row>
    <row r="7" spans="1:11" x14ac:dyDescent="0.2">
      <c r="A7" s="17"/>
      <c r="B7" s="2" t="s">
        <v>617</v>
      </c>
      <c r="C7" s="2" t="str">
        <f>IFERROR(VLOOKUP(B7,'Inyección reconocida'!$B$9:$C$500,2,0),VLOOKUP(B7,Retiros!$B$9:$C$500,2,0))</f>
        <v>SEN</v>
      </c>
      <c r="D7" s="98">
        <f>SUMIF(Retiros!B:B,$B7,Retiros!P:P)</f>
        <v>0</v>
      </c>
      <c r="E7" s="98">
        <f>SUMIF(Obligación!B:B,$B7,Obligación!P:P)</f>
        <v>0</v>
      </c>
      <c r="F7" s="98">
        <f>SUMIF('Inyección reconocida'!B:B,$B7,'Inyección reconocida'!P:P)</f>
        <v>142.31600799999998</v>
      </c>
      <c r="G7" s="98">
        <f t="shared" ref="G7" si="0">F7-E7</f>
        <v>142.31600799999998</v>
      </c>
      <c r="H7" s="16">
        <v>195.24760699999999</v>
      </c>
      <c r="I7" s="16">
        <v>0</v>
      </c>
      <c r="J7" s="98">
        <f>+F7+H7-E7-I7</f>
        <v>337.56361499999997</v>
      </c>
      <c r="K7" s="98">
        <f>IF(J7&lt;=0,0,J7)</f>
        <v>337.56361499999997</v>
      </c>
    </row>
    <row r="8" spans="1:11" x14ac:dyDescent="0.2">
      <c r="A8" s="17"/>
      <c r="B8" s="2" t="s">
        <v>602</v>
      </c>
      <c r="C8" s="2" t="str">
        <f>IFERROR(VLOOKUP(B8,'Inyección reconocida'!$B$9:$C$500,2,0),VLOOKUP(B8,Retiros!$B$9:$C$500,2,0))</f>
        <v>SEN</v>
      </c>
      <c r="D8" s="98">
        <f>SUMIF(Retiros!B:B,$B8,Retiros!P:P)</f>
        <v>577707.05468339776</v>
      </c>
      <c r="E8" s="98">
        <f>SUMIF(Obligación!B:B,$B8,Obligación!P:P)</f>
        <v>57770.705468339773</v>
      </c>
      <c r="F8" s="98">
        <f>SUMIF('Inyección reconocida'!B:B,$B8,'Inyección reconocida'!P:P)</f>
        <v>402285.46267700009</v>
      </c>
      <c r="G8" s="98">
        <f t="shared" ref="G8:G71" si="1">F8-E8</f>
        <v>344514.7572086603</v>
      </c>
      <c r="H8" s="16">
        <v>274798.37731499999</v>
      </c>
      <c r="I8" s="16">
        <v>0</v>
      </c>
      <c r="J8" s="98">
        <f t="shared" ref="J8:J71" si="2">+F8+H8-E8-I8</f>
        <v>619313.13452366029</v>
      </c>
      <c r="K8" s="98">
        <f t="shared" ref="K8:K71" si="3">IF(J8&lt;=0,0,J8)</f>
        <v>619313.13452366029</v>
      </c>
    </row>
    <row r="9" spans="1:11" x14ac:dyDescent="0.2">
      <c r="A9" s="17"/>
      <c r="B9" s="2" t="s">
        <v>259</v>
      </c>
      <c r="C9" s="2" t="str">
        <f>IFERROR(VLOOKUP(B9,'Inyección reconocida'!$B$9:$C$500,2,0),VLOOKUP(B9,Retiros!$B$9:$C$500,2,0))</f>
        <v>SEN</v>
      </c>
      <c r="D9" s="98">
        <f>SUMIF(Retiros!B:B,$B9,Retiros!P:P)</f>
        <v>0</v>
      </c>
      <c r="E9" s="98">
        <f>SUMIF(Obligación!B:B,$B9,Obligación!P:P)</f>
        <v>0</v>
      </c>
      <c r="F9" s="98">
        <f>SUMIF('Inyección reconocida'!B:B,$B9,'Inyección reconocida'!P:P)</f>
        <v>0</v>
      </c>
      <c r="G9" s="98">
        <f t="shared" si="1"/>
        <v>0</v>
      </c>
      <c r="H9" s="16">
        <v>0</v>
      </c>
      <c r="I9" s="16">
        <v>0</v>
      </c>
      <c r="J9" s="98">
        <f t="shared" si="2"/>
        <v>0</v>
      </c>
      <c r="K9" s="98">
        <f t="shared" si="3"/>
        <v>0</v>
      </c>
    </row>
    <row r="10" spans="1:11" x14ac:dyDescent="0.2">
      <c r="A10" s="17"/>
      <c r="B10" s="2" t="s">
        <v>683</v>
      </c>
      <c r="C10" s="2" t="str">
        <f>IFERROR(VLOOKUP(B10,'Inyección reconocida'!$B$9:$C$500,2,0),VLOOKUP(B10,Retiros!$B$9:$C$500,2,0))</f>
        <v>SEN</v>
      </c>
      <c r="D10" s="98">
        <f>SUMIF(Retiros!B:B,$B10,Retiros!P:P)</f>
        <v>628807.85926779232</v>
      </c>
      <c r="E10" s="98">
        <f>SUMIF(Obligación!B:B,$B10,Obligación!P:P)</f>
        <v>62880.785926779252</v>
      </c>
      <c r="F10" s="98">
        <f>SUMIF('Inyección reconocida'!B:B,$B10,'Inyección reconocida'!P:P)</f>
        <v>86422.64251299997</v>
      </c>
      <c r="G10" s="98">
        <f t="shared" si="1"/>
        <v>23541.856586220718</v>
      </c>
      <c r="H10" s="16">
        <v>0</v>
      </c>
      <c r="I10" s="16">
        <v>0</v>
      </c>
      <c r="J10" s="98">
        <f t="shared" si="2"/>
        <v>23541.856586220718</v>
      </c>
      <c r="K10" s="98">
        <f t="shared" si="3"/>
        <v>23541.856586220718</v>
      </c>
    </row>
    <row r="11" spans="1:11" x14ac:dyDescent="0.2">
      <c r="A11" s="17"/>
      <c r="B11" s="2" t="s">
        <v>737</v>
      </c>
      <c r="C11" s="2" t="str">
        <f>IFERROR(VLOOKUP(B11,'Inyección reconocida'!$B$9:$C$500,2,0),VLOOKUP(B11,Retiros!$B$9:$C$500,2,0))</f>
        <v>SEN</v>
      </c>
      <c r="D11" s="98">
        <f>SUMIF(Retiros!B:B,$B11,Retiros!P:P)</f>
        <v>7103184.8772563646</v>
      </c>
      <c r="E11" s="98">
        <f>SUMIF(Obligación!B:B,$B11,Obligación!P:P)</f>
        <v>498421.44702265243</v>
      </c>
      <c r="F11" s="98">
        <f>SUMIF('Inyección reconocida'!B:B,$B11,'Inyección reconocida'!P:P)</f>
        <v>353219.27287953196</v>
      </c>
      <c r="G11" s="98">
        <f t="shared" si="1"/>
        <v>-145202.17414312047</v>
      </c>
      <c r="H11" s="16">
        <v>0</v>
      </c>
      <c r="I11" s="16">
        <v>0</v>
      </c>
      <c r="J11" s="98">
        <f t="shared" si="2"/>
        <v>-145202.17414312047</v>
      </c>
      <c r="K11" s="98">
        <f t="shared" si="3"/>
        <v>0</v>
      </c>
    </row>
    <row r="12" spans="1:11" x14ac:dyDescent="0.2">
      <c r="A12" s="17"/>
      <c r="B12" s="2" t="s">
        <v>607</v>
      </c>
      <c r="C12" s="2" t="str">
        <f>IFERROR(VLOOKUP(B12,'Inyección reconocida'!$B$9:$C$500,2,0),VLOOKUP(B12,Retiros!$B$9:$C$500,2,0))</f>
        <v>SEN</v>
      </c>
      <c r="D12" s="98">
        <f>SUMIF(Retiros!B:B,$B12,Retiros!P:P)</f>
        <v>9587.9616000000042</v>
      </c>
      <c r="E12" s="98">
        <f>SUMIF(Obligación!B:B,$B12,Obligación!P:P)</f>
        <v>958.79616000000067</v>
      </c>
      <c r="F12" s="98">
        <f>SUMIF('Inyección reconocida'!B:B,$B12,'Inyección reconocida'!P:P)</f>
        <v>5511.1354349999974</v>
      </c>
      <c r="G12" s="98">
        <f t="shared" si="1"/>
        <v>4552.3392749999966</v>
      </c>
      <c r="H12" s="16">
        <v>5901.5932229999989</v>
      </c>
      <c r="I12" s="16">
        <v>0</v>
      </c>
      <c r="J12" s="98">
        <f t="shared" si="2"/>
        <v>10453.932497999996</v>
      </c>
      <c r="K12" s="98">
        <f t="shared" si="3"/>
        <v>10453.932497999996</v>
      </c>
    </row>
    <row r="13" spans="1:11" x14ac:dyDescent="0.2">
      <c r="A13" s="17"/>
      <c r="B13" s="2" t="s">
        <v>124</v>
      </c>
      <c r="C13" s="2" t="str">
        <f>IFERROR(VLOOKUP(B13,'Inyección reconocida'!$B$9:$C$500,2,0),VLOOKUP(B13,Retiros!$B$9:$C$500,2,0))</f>
        <v>SEN</v>
      </c>
      <c r="D13" s="98">
        <f>SUMIF(Retiros!B:B,$B13,Retiros!P:P)</f>
        <v>0</v>
      </c>
      <c r="E13" s="98">
        <f>SUMIF(Obligación!B:B,$B13,Obligación!P:P)</f>
        <v>0</v>
      </c>
      <c r="F13" s="98">
        <f>SUMIF('Inyección reconocida'!B:B,$B13,'Inyección reconocida'!P:P)</f>
        <v>0</v>
      </c>
      <c r="G13" s="98">
        <f t="shared" si="1"/>
        <v>0</v>
      </c>
      <c r="H13" s="16">
        <v>0</v>
      </c>
      <c r="I13" s="16">
        <v>0</v>
      </c>
      <c r="J13" s="98">
        <f t="shared" si="2"/>
        <v>0</v>
      </c>
      <c r="K13" s="98">
        <f t="shared" si="3"/>
        <v>0</v>
      </c>
    </row>
    <row r="14" spans="1:11" x14ac:dyDescent="0.2">
      <c r="A14" s="17"/>
      <c r="B14" s="2" t="s">
        <v>146</v>
      </c>
      <c r="C14" s="2" t="str">
        <f>IFERROR(VLOOKUP(B14,'Inyección reconocida'!$B$9:$C$500,2,0),VLOOKUP(B14,Retiros!$B$9:$C$500,2,0))</f>
        <v>SEN</v>
      </c>
      <c r="D14" s="98">
        <f>SUMIF(Retiros!B:B,$B14,Retiros!P:P)</f>
        <v>4881.7595520000004</v>
      </c>
      <c r="E14" s="98">
        <f>SUMIF(Obligación!B:B,$B14,Obligación!P:P)</f>
        <v>488.17595520000003</v>
      </c>
      <c r="F14" s="98">
        <f>SUMIF('Inyección reconocida'!B:B,$B14,'Inyección reconocida'!P:P)</f>
        <v>108915.72915999999</v>
      </c>
      <c r="G14" s="98">
        <f t="shared" si="1"/>
        <v>108427.55320479999</v>
      </c>
      <c r="H14" s="16">
        <v>102349.47524699998</v>
      </c>
      <c r="I14" s="16">
        <v>0</v>
      </c>
      <c r="J14" s="98">
        <f t="shared" si="2"/>
        <v>210777.0284518</v>
      </c>
      <c r="K14" s="98">
        <f t="shared" si="3"/>
        <v>210777.0284518</v>
      </c>
    </row>
    <row r="15" spans="1:11" x14ac:dyDescent="0.2">
      <c r="A15" s="17"/>
      <c r="B15" s="2" t="s">
        <v>100</v>
      </c>
      <c r="C15" s="2" t="str">
        <f>IFERROR(VLOOKUP(B15,'Inyección reconocida'!$B$9:$C$500,2,0),VLOOKUP(B15,Retiros!$B$9:$C$500,2,0))</f>
        <v>SEN</v>
      </c>
      <c r="D15" s="98">
        <f>SUMIF(Retiros!B:B,$B15,Retiros!P:P)</f>
        <v>22880.845208000002</v>
      </c>
      <c r="E15" s="98">
        <f>SUMIF(Obligación!B:B,$B15,Obligación!P:P)</f>
        <v>2288.0845208000005</v>
      </c>
      <c r="F15" s="98">
        <f>SUMIF('Inyección reconocida'!B:B,$B15,'Inyección reconocida'!P:P)</f>
        <v>21301.671284999993</v>
      </c>
      <c r="G15" s="98">
        <f t="shared" si="1"/>
        <v>19013.586764199994</v>
      </c>
      <c r="H15" s="16">
        <v>19242.471186999996</v>
      </c>
      <c r="I15" s="16">
        <v>0</v>
      </c>
      <c r="J15" s="98">
        <f t="shared" si="2"/>
        <v>38256.057951199989</v>
      </c>
      <c r="K15" s="98">
        <f t="shared" si="3"/>
        <v>38256.057951199989</v>
      </c>
    </row>
    <row r="16" spans="1:11" x14ac:dyDescent="0.2">
      <c r="A16" s="17"/>
      <c r="B16" s="2" t="s">
        <v>139</v>
      </c>
      <c r="C16" s="2" t="str">
        <f>IFERROR(VLOOKUP(B16,'Inyección reconocida'!$B$9:$C$500,2,0),VLOOKUP(B16,Retiros!$B$9:$C$500,2,0))</f>
        <v>SEN</v>
      </c>
      <c r="D16" s="98">
        <f>SUMIF(Retiros!B:B,$B16,Retiros!P:P)</f>
        <v>75091.447209567836</v>
      </c>
      <c r="E16" s="98">
        <f>SUMIF(Obligación!B:B,$B16,Obligación!P:P)</f>
        <v>7509.1447209567832</v>
      </c>
      <c r="F16" s="98">
        <f>SUMIF('Inyección reconocida'!B:B,$B16,'Inyección reconocida'!P:P)</f>
        <v>67452.246374000024</v>
      </c>
      <c r="G16" s="98">
        <f t="shared" si="1"/>
        <v>59943.101653043239</v>
      </c>
      <c r="H16" s="16">
        <v>38941.826159000018</v>
      </c>
      <c r="I16" s="16">
        <v>0</v>
      </c>
      <c r="J16" s="98">
        <f t="shared" si="2"/>
        <v>98884.927812043257</v>
      </c>
      <c r="K16" s="98">
        <f t="shared" si="3"/>
        <v>98884.927812043257</v>
      </c>
    </row>
    <row r="17" spans="1:11" x14ac:dyDescent="0.2">
      <c r="A17" s="17"/>
      <c r="B17" s="2" t="s">
        <v>783</v>
      </c>
      <c r="C17" s="2" t="str">
        <f>IFERROR(VLOOKUP(B17,'Inyección reconocida'!$B$9:$C$500,2,0),VLOOKUP(B17,Retiros!$B$9:$C$500,2,0))</f>
        <v>SEN</v>
      </c>
      <c r="D17" s="98">
        <f>SUMIF(Retiros!B:B,$B17,Retiros!P:P)</f>
        <v>0</v>
      </c>
      <c r="E17" s="98">
        <f>SUMIF(Obligación!B:B,$B17,Obligación!P:P)</f>
        <v>0</v>
      </c>
      <c r="F17" s="98">
        <f>SUMIF('Inyección reconocida'!B:B,$B17,'Inyección reconocida'!P:P)</f>
        <v>1822.6494099999995</v>
      </c>
      <c r="G17" s="98">
        <f t="shared" si="1"/>
        <v>1822.6494099999995</v>
      </c>
      <c r="H17" s="16">
        <v>0</v>
      </c>
      <c r="I17" s="16">
        <v>0</v>
      </c>
      <c r="J17" s="98">
        <f t="shared" si="2"/>
        <v>1822.6494099999995</v>
      </c>
      <c r="K17" s="98">
        <f t="shared" si="3"/>
        <v>1822.6494099999995</v>
      </c>
    </row>
    <row r="18" spans="1:11" x14ac:dyDescent="0.2">
      <c r="A18" s="17"/>
      <c r="B18" s="2" t="s">
        <v>631</v>
      </c>
      <c r="C18" s="2" t="str">
        <f>IFERROR(VLOOKUP(B18,'Inyección reconocida'!$B$9:$C$500,2,0),VLOOKUP(B18,Retiros!$B$9:$C$500,2,0))</f>
        <v>SEN</v>
      </c>
      <c r="D18" s="98">
        <f>SUMIF(Retiros!B:B,$B18,Retiros!P:P)</f>
        <v>0</v>
      </c>
      <c r="E18" s="98">
        <f>SUMIF(Obligación!B:B,$B18,Obligación!P:P)</f>
        <v>0</v>
      </c>
      <c r="F18" s="98">
        <f>SUMIF('Inyección reconocida'!B:B,$B18,'Inyección reconocida'!P:P)</f>
        <v>353.24017399999991</v>
      </c>
      <c r="G18" s="98">
        <f t="shared" si="1"/>
        <v>353.24017399999991</v>
      </c>
      <c r="H18" s="16">
        <v>575.70337099999995</v>
      </c>
      <c r="I18" s="16">
        <v>0</v>
      </c>
      <c r="J18" s="98">
        <f t="shared" si="2"/>
        <v>928.94354499999986</v>
      </c>
      <c r="K18" s="98">
        <f t="shared" si="3"/>
        <v>928.94354499999986</v>
      </c>
    </row>
    <row r="19" spans="1:11" x14ac:dyDescent="0.2">
      <c r="A19" s="17"/>
      <c r="B19" s="2" t="s">
        <v>131</v>
      </c>
      <c r="C19" s="2" t="str">
        <f>IFERROR(VLOOKUP(B19,'Inyección reconocida'!$B$9:$C$500,2,0),VLOOKUP(B19,Retiros!$B$9:$C$500,2,0))</f>
        <v>SEN</v>
      </c>
      <c r="D19" s="98">
        <f>SUMIF(Retiros!B:B,$B19,Retiros!P:P)</f>
        <v>0</v>
      </c>
      <c r="E19" s="98">
        <f>SUMIF(Obligación!B:B,$B19,Obligación!P:P)</f>
        <v>0</v>
      </c>
      <c r="F19" s="98">
        <f>SUMIF('Inyección reconocida'!B:B,$B19,'Inyección reconocida'!P:P)</f>
        <v>245186.81287400014</v>
      </c>
      <c r="G19" s="98">
        <f t="shared" si="1"/>
        <v>245186.81287400014</v>
      </c>
      <c r="H19" s="16">
        <v>233663.86710899998</v>
      </c>
      <c r="I19" s="16">
        <v>0</v>
      </c>
      <c r="J19" s="98">
        <f t="shared" si="2"/>
        <v>478850.67998300015</v>
      </c>
      <c r="K19" s="98">
        <f t="shared" si="3"/>
        <v>478850.67998300015</v>
      </c>
    </row>
    <row r="20" spans="1:11" x14ac:dyDescent="0.2">
      <c r="A20" s="17"/>
      <c r="B20" s="2" t="s">
        <v>744</v>
      </c>
      <c r="C20" s="2" t="str">
        <f>IFERROR(VLOOKUP(B20,'Inyección reconocida'!$B$9:$C$500,2,0),VLOOKUP(B20,Retiros!$B$9:$C$500,2,0))</f>
        <v>SEN</v>
      </c>
      <c r="D20" s="98">
        <f>SUMIF(Retiros!B:B,$B20,Retiros!P:P)</f>
        <v>0</v>
      </c>
      <c r="E20" s="98">
        <f>SUMIF(Obligación!B:B,$B20,Obligación!P:P)</f>
        <v>0</v>
      </c>
      <c r="F20" s="98">
        <f>SUMIF('Inyección reconocida'!B:B,$B20,'Inyección reconocida'!P:P)</f>
        <v>4747.7632150000009</v>
      </c>
      <c r="G20" s="98">
        <f t="shared" si="1"/>
        <v>4747.7632150000009</v>
      </c>
      <c r="H20" s="16">
        <v>0</v>
      </c>
      <c r="I20" s="16">
        <v>0</v>
      </c>
      <c r="J20" s="98">
        <f t="shared" si="2"/>
        <v>4747.7632150000009</v>
      </c>
      <c r="K20" s="98">
        <f t="shared" si="3"/>
        <v>4747.7632150000009</v>
      </c>
    </row>
    <row r="21" spans="1:11" x14ac:dyDescent="0.2">
      <c r="A21" s="17"/>
      <c r="B21" s="2" t="s">
        <v>65</v>
      </c>
      <c r="C21" s="2" t="str">
        <f>IFERROR(VLOOKUP(B21,'Inyección reconocida'!$B$9:$C$500,2,0),VLOOKUP(B21,Retiros!$B$9:$C$500,2,0))</f>
        <v>SEN</v>
      </c>
      <c r="D21" s="98">
        <f>SUMIF(Retiros!B:B,$B21,Retiros!P:P)</f>
        <v>203994.99149565987</v>
      </c>
      <c r="E21" s="98">
        <f>SUMIF(Obligación!B:B,$B21,Obligación!P:P)</f>
        <v>20399.499149565992</v>
      </c>
      <c r="F21" s="98">
        <f>SUMIF('Inyección reconocida'!B:B,$B21,'Inyección reconocida'!P:P)</f>
        <v>0</v>
      </c>
      <c r="G21" s="98">
        <f t="shared" si="1"/>
        <v>-20399.499149565992</v>
      </c>
      <c r="H21" s="16">
        <v>0</v>
      </c>
      <c r="I21" s="16">
        <v>0</v>
      </c>
      <c r="J21" s="98">
        <f t="shared" si="2"/>
        <v>-20399.499149565992</v>
      </c>
      <c r="K21" s="98">
        <f t="shared" si="3"/>
        <v>0</v>
      </c>
    </row>
    <row r="22" spans="1:11" x14ac:dyDescent="0.2">
      <c r="A22" s="17"/>
      <c r="B22" s="2" t="s">
        <v>63</v>
      </c>
      <c r="C22" s="2" t="str">
        <f>IFERROR(VLOOKUP(B22,'Inyección reconocida'!$B$9:$C$500,2,0),VLOOKUP(B22,Retiros!$B$9:$C$500,2,0))</f>
        <v>SEN</v>
      </c>
      <c r="D22" s="98">
        <f>SUMIF(Retiros!B:B,$B22,Retiros!P:P)</f>
        <v>3149350.6610134761</v>
      </c>
      <c r="E22" s="98">
        <f>SUMIF(Obligación!B:B,$B22,Obligación!P:P)</f>
        <v>220417.91715432337</v>
      </c>
      <c r="F22" s="98">
        <f>SUMIF('Inyección reconocida'!B:B,$B22,'Inyección reconocida'!P:P)</f>
        <v>0</v>
      </c>
      <c r="G22" s="98">
        <f t="shared" si="1"/>
        <v>-220417.91715432337</v>
      </c>
      <c r="H22" s="16">
        <v>0</v>
      </c>
      <c r="I22" s="16">
        <v>0</v>
      </c>
      <c r="J22" s="98">
        <f t="shared" si="2"/>
        <v>-220417.91715432337</v>
      </c>
      <c r="K22" s="98">
        <f t="shared" si="3"/>
        <v>0</v>
      </c>
    </row>
    <row r="23" spans="1:11" x14ac:dyDescent="0.2">
      <c r="A23" s="17"/>
      <c r="B23" s="2" t="s">
        <v>74</v>
      </c>
      <c r="C23" s="2" t="str">
        <f>IFERROR(VLOOKUP(B23,'Inyección reconocida'!$B$9:$C$500,2,0),VLOOKUP(B23,Retiros!$B$9:$C$500,2,0))</f>
        <v>SEN</v>
      </c>
      <c r="D23" s="98">
        <f>SUMIF(Retiros!B:B,$B23,Retiros!P:P)</f>
        <v>452175.87651099998</v>
      </c>
      <c r="E23" s="98">
        <f>SUMIF(Obligación!B:B,$B23,Obligación!P:P)</f>
        <v>43882.878354489992</v>
      </c>
      <c r="F23" s="98">
        <f>SUMIF('Inyección reconocida'!B:B,$B23,'Inyección reconocida'!P:P)</f>
        <v>367082.58667769236</v>
      </c>
      <c r="G23" s="98">
        <f t="shared" si="1"/>
        <v>323199.70832320239</v>
      </c>
      <c r="H23" s="16">
        <v>300000</v>
      </c>
      <c r="I23" s="16">
        <v>0</v>
      </c>
      <c r="J23" s="98">
        <f t="shared" si="2"/>
        <v>623199.70832320233</v>
      </c>
      <c r="K23" s="98">
        <f t="shared" si="3"/>
        <v>623199.70832320233</v>
      </c>
    </row>
    <row r="24" spans="1:11" x14ac:dyDescent="0.2">
      <c r="A24" s="17"/>
      <c r="B24" s="2" t="s">
        <v>386</v>
      </c>
      <c r="C24" s="2" t="str">
        <f>IFERROR(VLOOKUP(B24,'Inyección reconocida'!$B$9:$C$500,2,0),VLOOKUP(B24,Retiros!$B$9:$C$500,2,0))</f>
        <v>SEN</v>
      </c>
      <c r="D24" s="98">
        <f>SUMIF(Retiros!B:B,$B24,Retiros!P:P)</f>
        <v>0</v>
      </c>
      <c r="E24" s="98">
        <f>SUMIF(Obligación!B:B,$B24,Obligación!P:P)</f>
        <v>0</v>
      </c>
      <c r="F24" s="98">
        <f>SUMIF('Inyección reconocida'!B:B,$B24,'Inyección reconocida'!P:P)</f>
        <v>255.82538599999995</v>
      </c>
      <c r="G24" s="98">
        <f t="shared" si="1"/>
        <v>255.82538599999995</v>
      </c>
      <c r="H24" s="16">
        <v>0</v>
      </c>
      <c r="I24" s="16">
        <v>0</v>
      </c>
      <c r="J24" s="98">
        <f t="shared" si="2"/>
        <v>255.82538599999995</v>
      </c>
      <c r="K24" s="98">
        <f t="shared" si="3"/>
        <v>255.82538599999995</v>
      </c>
    </row>
    <row r="25" spans="1:11" x14ac:dyDescent="0.2">
      <c r="A25" s="17"/>
      <c r="B25" s="2" t="s">
        <v>142</v>
      </c>
      <c r="C25" s="2" t="str">
        <f>IFERROR(VLOOKUP(B25,'Inyección reconocida'!$B$9:$C$500,2,0),VLOOKUP(B25,Retiros!$B$9:$C$500,2,0))</f>
        <v>SEN</v>
      </c>
      <c r="D25" s="98">
        <f>SUMIF(Retiros!B:B,$B25,Retiros!P:P)</f>
        <v>283174.95995599992</v>
      </c>
      <c r="E25" s="98">
        <f>SUMIF(Obligación!B:B,$B25,Obligación!P:P)</f>
        <v>19822.247196919998</v>
      </c>
      <c r="F25" s="98">
        <f>SUMIF('Inyección reconocida'!B:B,$B25,'Inyección reconocida'!P:P)</f>
        <v>318411.97611600009</v>
      </c>
      <c r="G25" s="98">
        <f t="shared" si="1"/>
        <v>298589.72891908011</v>
      </c>
      <c r="H25" s="16">
        <v>283317.972198</v>
      </c>
      <c r="I25" s="16">
        <v>0</v>
      </c>
      <c r="J25" s="98">
        <f t="shared" si="2"/>
        <v>581907.70111708017</v>
      </c>
      <c r="K25" s="98">
        <f t="shared" si="3"/>
        <v>581907.70111708017</v>
      </c>
    </row>
    <row r="26" spans="1:11" x14ac:dyDescent="0.2">
      <c r="A26" s="17"/>
      <c r="B26" s="2" t="s">
        <v>575</v>
      </c>
      <c r="C26" s="2" t="str">
        <f>IFERROR(VLOOKUP(B26,'Inyección reconocida'!$B$9:$C$500,2,0),VLOOKUP(B26,Retiros!$B$9:$C$500,2,0))</f>
        <v>SEN</v>
      </c>
      <c r="D26" s="98">
        <f>SUMIF(Retiros!B:B,$B26,Retiros!P:P)</f>
        <v>0</v>
      </c>
      <c r="E26" s="98">
        <f>SUMIF(Obligación!B:B,$B26,Obligación!P:P)</f>
        <v>0</v>
      </c>
      <c r="F26" s="98">
        <f>SUMIF('Inyección reconocida'!B:B,$B26,'Inyección reconocida'!P:P)</f>
        <v>0</v>
      </c>
      <c r="G26" s="98">
        <f t="shared" si="1"/>
        <v>0</v>
      </c>
      <c r="H26" s="16">
        <v>794.37044257269997</v>
      </c>
      <c r="I26" s="16">
        <v>0</v>
      </c>
      <c r="J26" s="98">
        <f t="shared" si="2"/>
        <v>794.37044257269997</v>
      </c>
      <c r="K26" s="98">
        <f t="shared" si="3"/>
        <v>794.37044257269997</v>
      </c>
    </row>
    <row r="27" spans="1:11" x14ac:dyDescent="0.2">
      <c r="A27" s="17"/>
      <c r="B27" s="2" t="s">
        <v>797</v>
      </c>
      <c r="C27" s="2" t="str">
        <f>IFERROR(VLOOKUP(B27,'Inyección reconocida'!$B$9:$C$500,2,0),VLOOKUP(B27,Retiros!$B$9:$C$500,2,0))</f>
        <v>SEN</v>
      </c>
      <c r="D27" s="98">
        <f>SUMIF(Retiros!B:B,$B27,Retiros!P:P)</f>
        <v>0</v>
      </c>
      <c r="E27" s="98">
        <f>SUMIF(Obligación!B:B,$B27,Obligación!P:P)</f>
        <v>0</v>
      </c>
      <c r="F27" s="98">
        <f>SUMIF('Inyección reconocida'!B:B,$B27,'Inyección reconocida'!P:P)</f>
        <v>302057.50022565265</v>
      </c>
      <c r="G27" s="98">
        <f t="shared" si="1"/>
        <v>302057.50022565265</v>
      </c>
      <c r="H27" s="16">
        <v>0</v>
      </c>
      <c r="I27" s="16">
        <v>0</v>
      </c>
      <c r="J27" s="98">
        <f t="shared" si="2"/>
        <v>302057.50022565265</v>
      </c>
      <c r="K27" s="98">
        <f t="shared" si="3"/>
        <v>302057.50022565265</v>
      </c>
    </row>
    <row r="28" spans="1:11" x14ac:dyDescent="0.2">
      <c r="A28" s="17"/>
      <c r="B28" s="2" t="s">
        <v>75</v>
      </c>
      <c r="C28" s="2" t="str">
        <f>IFERROR(VLOOKUP(B28,'Inyección reconocida'!$B$9:$C$500,2,0),VLOOKUP(B28,Retiros!$B$9:$C$500,2,0))</f>
        <v>SEN</v>
      </c>
      <c r="D28" s="98">
        <f>SUMIF(Retiros!B:B,$B28,Retiros!P:P)</f>
        <v>0</v>
      </c>
      <c r="E28" s="98">
        <f>SUMIF(Obligación!B:B,$B28,Obligación!P:P)</f>
        <v>0</v>
      </c>
      <c r="F28" s="98">
        <f>SUMIF('Inyección reconocida'!B:B,$B28,'Inyección reconocida'!P:P)</f>
        <v>9605.8554129999957</v>
      </c>
      <c r="G28" s="98">
        <f t="shared" si="1"/>
        <v>9605.8554129999957</v>
      </c>
      <c r="H28" s="16">
        <v>7569.5477069999988</v>
      </c>
      <c r="I28" s="16">
        <v>0</v>
      </c>
      <c r="J28" s="98">
        <f t="shared" si="2"/>
        <v>17175.403119999995</v>
      </c>
      <c r="K28" s="98">
        <f t="shared" si="3"/>
        <v>17175.403119999995</v>
      </c>
    </row>
    <row r="29" spans="1:11" x14ac:dyDescent="0.2">
      <c r="A29" s="17"/>
      <c r="B29" s="2" t="s">
        <v>98</v>
      </c>
      <c r="C29" s="2" t="str">
        <f>IFERROR(VLOOKUP(B29,'Inyección reconocida'!$B$9:$C$500,2,0),VLOOKUP(B29,Retiros!$B$9:$C$500,2,0))</f>
        <v>SEN</v>
      </c>
      <c r="D29" s="98">
        <f>SUMIF(Retiros!B:B,$B29,Retiros!P:P)</f>
        <v>1662.2185979999995</v>
      </c>
      <c r="E29" s="98">
        <f>SUMIF(Obligación!B:B,$B29,Obligación!P:P)</f>
        <v>166.22185979999998</v>
      </c>
      <c r="F29" s="98">
        <f>SUMIF('Inyección reconocida'!B:B,$B29,'Inyección reconocida'!P:P)</f>
        <v>594110.21954199998</v>
      </c>
      <c r="G29" s="98">
        <f t="shared" si="1"/>
        <v>593943.99768219993</v>
      </c>
      <c r="H29" s="16">
        <v>423836.63952800015</v>
      </c>
      <c r="I29" s="16">
        <v>0</v>
      </c>
      <c r="J29" s="98">
        <f t="shared" si="2"/>
        <v>1017780.6372102001</v>
      </c>
      <c r="K29" s="98">
        <f t="shared" si="3"/>
        <v>1017780.6372102001</v>
      </c>
    </row>
    <row r="30" spans="1:11" x14ac:dyDescent="0.2">
      <c r="A30" s="17"/>
      <c r="B30" s="2" t="s">
        <v>612</v>
      </c>
      <c r="C30" s="2" t="str">
        <f>IFERROR(VLOOKUP(B30,'Inyección reconocida'!$B$9:$C$500,2,0),VLOOKUP(B30,Retiros!$B$9:$C$500,2,0))</f>
        <v>SEN</v>
      </c>
      <c r="D30" s="98">
        <f>SUMIF(Retiros!B:B,$B30,Retiros!P:P)</f>
        <v>0</v>
      </c>
      <c r="E30" s="98">
        <f>SUMIF(Obligación!B:B,$B30,Obligación!P:P)</f>
        <v>0</v>
      </c>
      <c r="F30" s="98">
        <f>SUMIF('Inyección reconocida'!B:B,$B30,'Inyección reconocida'!P:P)</f>
        <v>4851.3394990000006</v>
      </c>
      <c r="G30" s="98">
        <f t="shared" si="1"/>
        <v>4851.3394990000006</v>
      </c>
      <c r="H30" s="16">
        <v>3875.2184680000009</v>
      </c>
      <c r="I30" s="16">
        <v>0</v>
      </c>
      <c r="J30" s="98">
        <f t="shared" si="2"/>
        <v>8726.5579670000006</v>
      </c>
      <c r="K30" s="98">
        <f t="shared" si="3"/>
        <v>8726.5579670000006</v>
      </c>
    </row>
    <row r="31" spans="1:11" x14ac:dyDescent="0.2">
      <c r="A31" s="17"/>
      <c r="B31" s="2" t="s">
        <v>600</v>
      </c>
      <c r="C31" s="2" t="str">
        <f>IFERROR(VLOOKUP(B31,'Inyección reconocida'!$B$9:$C$500,2,0),VLOOKUP(B31,Retiros!$B$9:$C$500,2,0))</f>
        <v>SEN</v>
      </c>
      <c r="D31" s="98">
        <f>SUMIF(Retiros!B:B,$B31,Retiros!P:P)</f>
        <v>94302.392391000001</v>
      </c>
      <c r="E31" s="98">
        <f>SUMIF(Obligación!B:B,$B31,Obligación!P:P)</f>
        <v>9430.2392390999976</v>
      </c>
      <c r="F31" s="98">
        <f>SUMIF('Inyección reconocida'!B:B,$B31,'Inyección reconocida'!P:P)</f>
        <v>19292.793382000011</v>
      </c>
      <c r="G31" s="98">
        <f t="shared" si="1"/>
        <v>9862.5541429000132</v>
      </c>
      <c r="H31" s="16">
        <v>22756</v>
      </c>
      <c r="I31" s="16">
        <v>0</v>
      </c>
      <c r="J31" s="98">
        <f t="shared" si="2"/>
        <v>32618.554142900015</v>
      </c>
      <c r="K31" s="98">
        <f t="shared" si="3"/>
        <v>32618.554142900015</v>
      </c>
    </row>
    <row r="32" spans="1:11" x14ac:dyDescent="0.2">
      <c r="A32" s="17"/>
      <c r="B32" s="2" t="s">
        <v>625</v>
      </c>
      <c r="C32" s="2" t="str">
        <f>IFERROR(VLOOKUP(B32,'Inyección reconocida'!$B$9:$C$500,2,0),VLOOKUP(B32,Retiros!$B$9:$C$500,2,0))</f>
        <v>SEN</v>
      </c>
      <c r="D32" s="98">
        <f>SUMIF(Retiros!B:B,$B32,Retiros!P:P)</f>
        <v>0</v>
      </c>
      <c r="E32" s="98">
        <f>SUMIF(Obligación!B:B,$B32,Obligación!P:P)</f>
        <v>0</v>
      </c>
      <c r="F32" s="98">
        <f>SUMIF('Inyección reconocida'!B:B,$B32,'Inyección reconocida'!P:P)</f>
        <v>0</v>
      </c>
      <c r="G32" s="98">
        <f t="shared" si="1"/>
        <v>0</v>
      </c>
      <c r="H32" s="16">
        <v>0</v>
      </c>
      <c r="I32" s="16">
        <v>0</v>
      </c>
      <c r="J32" s="98">
        <f t="shared" si="2"/>
        <v>0</v>
      </c>
      <c r="K32" s="98">
        <f t="shared" si="3"/>
        <v>0</v>
      </c>
    </row>
    <row r="33" spans="1:11" x14ac:dyDescent="0.2">
      <c r="A33" s="17"/>
      <c r="B33" s="2" t="s">
        <v>560</v>
      </c>
      <c r="C33" s="2" t="str">
        <f>IFERROR(VLOOKUP(B33,'Inyección reconocida'!$B$9:$C$500,2,0),VLOOKUP(B33,Retiros!$B$9:$C$500,2,0))</f>
        <v>SEN</v>
      </c>
      <c r="D33" s="98">
        <f>SUMIF(Retiros!B:B,$B33,Retiros!P:P)</f>
        <v>0</v>
      </c>
      <c r="E33" s="98">
        <f>SUMIF(Obligación!B:B,$B33,Obligación!P:P)</f>
        <v>0</v>
      </c>
      <c r="F33" s="98">
        <f>SUMIF('Inyección reconocida'!B:B,$B33,'Inyección reconocida'!P:P)</f>
        <v>18395.853455999997</v>
      </c>
      <c r="G33" s="98">
        <f t="shared" si="1"/>
        <v>18395.853455999997</v>
      </c>
      <c r="H33" s="16">
        <v>15957.846500000005</v>
      </c>
      <c r="I33" s="16">
        <v>0</v>
      </c>
      <c r="J33" s="98">
        <f t="shared" si="2"/>
        <v>34353.699956000004</v>
      </c>
      <c r="K33" s="98">
        <f t="shared" si="3"/>
        <v>34353.699956000004</v>
      </c>
    </row>
    <row r="34" spans="1:11" x14ac:dyDescent="0.2">
      <c r="A34" s="17"/>
      <c r="B34" s="2" t="s">
        <v>681</v>
      </c>
      <c r="C34" s="2" t="str">
        <f>IFERROR(VLOOKUP(B34,'Inyección reconocida'!$B$9:$C$500,2,0),VLOOKUP(B34,Retiros!$B$9:$C$500,2,0))</f>
        <v>SEN</v>
      </c>
      <c r="D34" s="98">
        <f>SUMIF(Retiros!B:B,$B34,Retiros!P:P)</f>
        <v>165577.98818244948</v>
      </c>
      <c r="E34" s="98">
        <f>SUMIF(Obligación!B:B,$B34,Obligación!P:P)</f>
        <v>16557.798818244948</v>
      </c>
      <c r="F34" s="98">
        <f>SUMIF('Inyección reconocida'!B:B,$B34,'Inyección reconocida'!P:P)</f>
        <v>338134.06862199993</v>
      </c>
      <c r="G34" s="98">
        <f t="shared" si="1"/>
        <v>321576.26980375499</v>
      </c>
      <c r="H34" s="16">
        <v>0</v>
      </c>
      <c r="I34" s="16">
        <v>0</v>
      </c>
      <c r="J34" s="98">
        <f t="shared" si="2"/>
        <v>321576.26980375499</v>
      </c>
      <c r="K34" s="98">
        <f t="shared" si="3"/>
        <v>321576.26980375499</v>
      </c>
    </row>
    <row r="35" spans="1:11" x14ac:dyDescent="0.2">
      <c r="A35" s="17"/>
      <c r="B35" s="2" t="s">
        <v>772</v>
      </c>
      <c r="C35" s="2" t="str">
        <f>IFERROR(VLOOKUP(B35,'Inyección reconocida'!$B$9:$C$500,2,0),VLOOKUP(B35,Retiros!$B$9:$C$500,2,0))</f>
        <v>SEN</v>
      </c>
      <c r="D35" s="98">
        <f>SUMIF(Retiros!B:B,$B35,Retiros!P:P)</f>
        <v>0</v>
      </c>
      <c r="E35" s="98">
        <f>SUMIF(Obligación!B:B,$B35,Obligación!P:P)</f>
        <v>0</v>
      </c>
      <c r="F35" s="98">
        <f>SUMIF('Inyección reconocida'!B:B,$B35,'Inyección reconocida'!P:P)</f>
        <v>0</v>
      </c>
      <c r="G35" s="98">
        <f t="shared" si="1"/>
        <v>0</v>
      </c>
      <c r="H35" s="16">
        <v>18523</v>
      </c>
      <c r="I35" s="16">
        <v>0</v>
      </c>
      <c r="J35" s="98">
        <f t="shared" si="2"/>
        <v>18523</v>
      </c>
      <c r="K35" s="98">
        <f t="shared" si="3"/>
        <v>18523</v>
      </c>
    </row>
    <row r="36" spans="1:11" x14ac:dyDescent="0.2">
      <c r="A36" s="17"/>
      <c r="B36" s="2" t="s">
        <v>790</v>
      </c>
      <c r="C36" s="2" t="str">
        <f>IFERROR(VLOOKUP(B36,'Inyección reconocida'!$B$9:$C$500,2,0),VLOOKUP(B36,Retiros!$B$9:$C$500,2,0))</f>
        <v>SEN</v>
      </c>
      <c r="D36" s="98">
        <f>SUMIF(Retiros!B:B,$B36,Retiros!P:P)</f>
        <v>0</v>
      </c>
      <c r="E36" s="98">
        <f>SUMIF(Obligación!B:B,$B36,Obligación!P:P)</f>
        <v>0</v>
      </c>
      <c r="F36" s="98">
        <f>SUMIF('Inyección reconocida'!B:B,$B36,'Inyección reconocida'!P:P)</f>
        <v>29161.238167949869</v>
      </c>
      <c r="G36" s="98">
        <f t="shared" si="1"/>
        <v>29161.238167949869</v>
      </c>
      <c r="H36" s="16">
        <v>0</v>
      </c>
      <c r="I36" s="16">
        <v>0</v>
      </c>
      <c r="J36" s="98">
        <f t="shared" si="2"/>
        <v>29161.238167949869</v>
      </c>
      <c r="K36" s="98">
        <f t="shared" si="3"/>
        <v>29161.238167949869</v>
      </c>
    </row>
    <row r="37" spans="1:11" x14ac:dyDescent="0.2">
      <c r="A37" s="17"/>
      <c r="B37" s="2" t="s">
        <v>4</v>
      </c>
      <c r="C37" s="2" t="str">
        <f>IFERROR(VLOOKUP(B37,'Inyección reconocida'!$B$9:$C$500,2,0),VLOOKUP(B37,Retiros!$B$9:$C$500,2,0))</f>
        <v>SEN</v>
      </c>
      <c r="D37" s="98">
        <f>SUMIF(Retiros!B:B,$B37,Retiros!P:P)</f>
        <v>0</v>
      </c>
      <c r="E37" s="98">
        <f>SUMIF(Obligación!B:B,$B37,Obligación!P:P)</f>
        <v>0</v>
      </c>
      <c r="F37" s="98">
        <f>SUMIF('Inyección reconocida'!B:B,$B37,'Inyección reconocida'!P:P)</f>
        <v>0</v>
      </c>
      <c r="G37" s="98">
        <f t="shared" si="1"/>
        <v>0</v>
      </c>
      <c r="H37" s="16">
        <v>0</v>
      </c>
      <c r="I37" s="16">
        <v>0</v>
      </c>
      <c r="J37" s="98">
        <f t="shared" si="2"/>
        <v>0</v>
      </c>
      <c r="K37" s="98">
        <f t="shared" si="3"/>
        <v>0</v>
      </c>
    </row>
    <row r="38" spans="1:11" x14ac:dyDescent="0.2">
      <c r="A38" s="17"/>
      <c r="B38" s="2" t="s">
        <v>99</v>
      </c>
      <c r="C38" s="2" t="str">
        <f>IFERROR(VLOOKUP(B38,'Inyección reconocida'!$B$9:$C$500,2,0),VLOOKUP(B38,Retiros!$B$9:$C$500,2,0))</f>
        <v>SEN</v>
      </c>
      <c r="D38" s="98">
        <f>SUMIF(Retiros!B:B,$B38,Retiros!P:P)</f>
        <v>0</v>
      </c>
      <c r="E38" s="98">
        <f>SUMIF(Obligación!B:B,$B38,Obligación!P:P)</f>
        <v>0</v>
      </c>
      <c r="F38" s="98">
        <f>SUMIF('Inyección reconocida'!B:B,$B38,'Inyección reconocida'!P:P)</f>
        <v>5231.5507820000003</v>
      </c>
      <c r="G38" s="98">
        <f t="shared" si="1"/>
        <v>5231.5507820000003</v>
      </c>
      <c r="H38" s="16">
        <v>4771.3556279999993</v>
      </c>
      <c r="I38" s="16">
        <v>0</v>
      </c>
      <c r="J38" s="98">
        <f t="shared" si="2"/>
        <v>10002.90641</v>
      </c>
      <c r="K38" s="98">
        <f t="shared" si="3"/>
        <v>10002.90641</v>
      </c>
    </row>
    <row r="39" spans="1:11" x14ac:dyDescent="0.2">
      <c r="A39" s="17"/>
      <c r="B39" s="2" t="s">
        <v>59</v>
      </c>
      <c r="C39" s="2" t="str">
        <f>IFERROR(VLOOKUP(B39,'Inyección reconocida'!$B$9:$C$500,2,0),VLOOKUP(B39,Retiros!$B$9:$C$500,2,0))</f>
        <v>SEN</v>
      </c>
      <c r="D39" s="98">
        <f>SUMIF(Retiros!B:B,$B39,Retiros!P:P)</f>
        <v>52470.944576000024</v>
      </c>
      <c r="E39" s="98">
        <f>SUMIF(Obligación!B:B,$B39,Obligación!P:P)</f>
        <v>3672.9661203200017</v>
      </c>
      <c r="F39" s="98">
        <f>SUMIF('Inyección reconocida'!B:B,$B39,'Inyección reconocida'!P:P)</f>
        <v>0</v>
      </c>
      <c r="G39" s="98">
        <f t="shared" si="1"/>
        <v>-3672.9661203200017</v>
      </c>
      <c r="H39" s="16">
        <v>0</v>
      </c>
      <c r="I39" s="16">
        <v>0</v>
      </c>
      <c r="J39" s="98">
        <f t="shared" si="2"/>
        <v>-3672.9661203200017</v>
      </c>
      <c r="K39" s="98">
        <f t="shared" si="3"/>
        <v>0</v>
      </c>
    </row>
    <row r="40" spans="1:11" x14ac:dyDescent="0.2">
      <c r="A40" s="17"/>
      <c r="B40" s="2" t="s">
        <v>97</v>
      </c>
      <c r="C40" s="2" t="str">
        <f>IFERROR(VLOOKUP(B40,'Inyección reconocida'!$B$9:$C$500,2,0),VLOOKUP(B40,Retiros!$B$9:$C$500,2,0))</f>
        <v>SEN</v>
      </c>
      <c r="D40" s="98">
        <f>SUMIF(Retiros!B:B,$B40,Retiros!P:P)</f>
        <v>0</v>
      </c>
      <c r="E40" s="98">
        <f>SUMIF(Obligación!B:B,$B40,Obligación!P:P)</f>
        <v>0</v>
      </c>
      <c r="F40" s="98">
        <f>SUMIF('Inyección reconocida'!B:B,$B40,'Inyección reconocida'!P:P)</f>
        <v>0</v>
      </c>
      <c r="G40" s="98">
        <f t="shared" si="1"/>
        <v>0</v>
      </c>
      <c r="H40" s="16">
        <v>0</v>
      </c>
      <c r="I40" s="16">
        <v>0</v>
      </c>
      <c r="J40" s="98">
        <f t="shared" si="2"/>
        <v>0</v>
      </c>
      <c r="K40" s="98">
        <f t="shared" si="3"/>
        <v>0</v>
      </c>
    </row>
    <row r="41" spans="1:11" x14ac:dyDescent="0.2">
      <c r="A41" s="17"/>
      <c r="B41" s="2" t="s">
        <v>608</v>
      </c>
      <c r="C41" s="2" t="str">
        <f>IFERROR(VLOOKUP(B41,'Inyección reconocida'!$B$9:$C$500,2,0),VLOOKUP(B41,Retiros!$B$9:$C$500,2,0))</f>
        <v>SEN</v>
      </c>
      <c r="D41" s="98">
        <f>SUMIF(Retiros!B:B,$B41,Retiros!P:P)</f>
        <v>76253.297717196619</v>
      </c>
      <c r="E41" s="98">
        <f>SUMIF(Obligación!B:B,$B41,Obligación!P:P)</f>
        <v>7625.3297717196638</v>
      </c>
      <c r="F41" s="98">
        <f>SUMIF('Inyección reconocida'!B:B,$B41,'Inyección reconocida'!P:P)</f>
        <v>49582.620634999992</v>
      </c>
      <c r="G41" s="98">
        <f t="shared" si="1"/>
        <v>41957.29086328033</v>
      </c>
      <c r="H41" s="16">
        <v>78403.944386999981</v>
      </c>
      <c r="I41" s="16">
        <v>0</v>
      </c>
      <c r="J41" s="98">
        <f t="shared" si="2"/>
        <v>120361.2352502803</v>
      </c>
      <c r="K41" s="98">
        <f t="shared" si="3"/>
        <v>120361.2352502803</v>
      </c>
    </row>
    <row r="42" spans="1:11" x14ac:dyDescent="0.2">
      <c r="A42" s="17"/>
      <c r="B42" s="2" t="s">
        <v>161</v>
      </c>
      <c r="C42" s="2" t="str">
        <f>IFERROR(VLOOKUP(B42,'Inyección reconocida'!$B$9:$C$500,2,0),VLOOKUP(B42,Retiros!$B$9:$C$500,2,0))</f>
        <v>SEN</v>
      </c>
      <c r="D42" s="98">
        <f>SUMIF(Retiros!B:B,$B42,Retiros!P:P)</f>
        <v>0</v>
      </c>
      <c r="E42" s="98">
        <f>SUMIF(Obligación!B:B,$B42,Obligación!P:P)</f>
        <v>0</v>
      </c>
      <c r="F42" s="98">
        <f>SUMIF('Inyección reconocida'!B:B,$B42,'Inyección reconocida'!P:P)</f>
        <v>0</v>
      </c>
      <c r="G42" s="98">
        <f t="shared" si="1"/>
        <v>0</v>
      </c>
      <c r="H42" s="16">
        <v>1707.444792</v>
      </c>
      <c r="I42" s="16">
        <v>0</v>
      </c>
      <c r="J42" s="98">
        <f t="shared" si="2"/>
        <v>1707.444792</v>
      </c>
      <c r="K42" s="98">
        <f t="shared" si="3"/>
        <v>1707.444792</v>
      </c>
    </row>
    <row r="43" spans="1:11" x14ac:dyDescent="0.2">
      <c r="A43" s="17"/>
      <c r="B43" s="2" t="s">
        <v>54</v>
      </c>
      <c r="C43" s="2" t="str">
        <f>IFERROR(VLOOKUP(B43,'Inyección reconocida'!$B$9:$C$500,2,0),VLOOKUP(B43,Retiros!$B$9:$C$500,2,0))</f>
        <v>SEN</v>
      </c>
      <c r="D43" s="98">
        <f>SUMIF(Retiros!B:B,$B43,Retiros!P:P)</f>
        <v>0</v>
      </c>
      <c r="E43" s="98">
        <f>SUMIF(Obligación!B:B,$B43,Obligación!P:P)</f>
        <v>0</v>
      </c>
      <c r="F43" s="98">
        <f>SUMIF('Inyección reconocida'!B:B,$B43,'Inyección reconocida'!P:P)</f>
        <v>3802.3446729999978</v>
      </c>
      <c r="G43" s="98">
        <f t="shared" si="1"/>
        <v>3802.3446729999978</v>
      </c>
      <c r="H43" s="16">
        <v>3707.7386579999998</v>
      </c>
      <c r="I43" s="16">
        <v>0</v>
      </c>
      <c r="J43" s="98">
        <f t="shared" si="2"/>
        <v>7510.083330999998</v>
      </c>
      <c r="K43" s="98">
        <f t="shared" si="3"/>
        <v>7510.083330999998</v>
      </c>
    </row>
    <row r="44" spans="1:11" x14ac:dyDescent="0.2">
      <c r="A44" s="17"/>
      <c r="B44" s="2" t="s">
        <v>72</v>
      </c>
      <c r="C44" s="2" t="str">
        <f>IFERROR(VLOOKUP(B44,'Inyección reconocida'!$B$9:$C$500,2,0),VLOOKUP(B44,Retiros!$B$9:$C$500,2,0))</f>
        <v>SEN</v>
      </c>
      <c r="D44" s="98">
        <f>SUMIF(Retiros!B:B,$B44,Retiros!P:P)</f>
        <v>0</v>
      </c>
      <c r="E44" s="98">
        <f>SUMIF(Obligación!B:B,$B44,Obligación!P:P)</f>
        <v>0</v>
      </c>
      <c r="F44" s="98">
        <f>SUMIF('Inyección reconocida'!B:B,$B44,'Inyección reconocida'!P:P)</f>
        <v>0</v>
      </c>
      <c r="G44" s="98">
        <f t="shared" si="1"/>
        <v>0</v>
      </c>
      <c r="H44" s="16">
        <v>0</v>
      </c>
      <c r="I44" s="16">
        <v>0</v>
      </c>
      <c r="J44" s="98">
        <f t="shared" si="2"/>
        <v>0</v>
      </c>
      <c r="K44" s="98">
        <f t="shared" si="3"/>
        <v>0</v>
      </c>
    </row>
    <row r="45" spans="1:11" x14ac:dyDescent="0.2">
      <c r="A45" s="17"/>
      <c r="B45" s="2" t="s">
        <v>773</v>
      </c>
      <c r="C45" s="2" t="str">
        <f>IFERROR(VLOOKUP(B45,'Inyección reconocida'!$B$9:$C$500,2,0),VLOOKUP(B45,Retiros!$B$9:$C$500,2,0))</f>
        <v>SEN</v>
      </c>
      <c r="D45" s="98">
        <f>SUMIF(Retiros!B:B,$B45,Retiros!P:P)</f>
        <v>0</v>
      </c>
      <c r="E45" s="98">
        <f>SUMIF(Obligación!B:B,$B45,Obligación!P:P)</f>
        <v>0</v>
      </c>
      <c r="F45" s="98">
        <f>SUMIF('Inyección reconocida'!B:B,$B45,'Inyección reconocida'!P:P)</f>
        <v>0</v>
      </c>
      <c r="G45" s="98">
        <f t="shared" si="1"/>
        <v>0</v>
      </c>
      <c r="H45" s="16">
        <v>98726</v>
      </c>
      <c r="I45" s="16">
        <v>0</v>
      </c>
      <c r="J45" s="98">
        <f t="shared" si="2"/>
        <v>98726</v>
      </c>
      <c r="K45" s="98">
        <f t="shared" si="3"/>
        <v>98726</v>
      </c>
    </row>
    <row r="46" spans="1:11" x14ac:dyDescent="0.2">
      <c r="A46" s="17"/>
      <c r="B46" s="2" t="s">
        <v>749</v>
      </c>
      <c r="C46" s="2" t="str">
        <f>IFERROR(VLOOKUP(B46,'Inyección reconocida'!$B$9:$C$500,2,0),VLOOKUP(B46,Retiros!$B$9:$C$500,2,0))</f>
        <v>SEN</v>
      </c>
      <c r="D46" s="98">
        <f>SUMIF(Retiros!B:B,$B46,Retiros!P:P)</f>
        <v>0</v>
      </c>
      <c r="E46" s="98">
        <f>SUMIF(Obligación!B:B,$B46,Obligación!P:P)</f>
        <v>0</v>
      </c>
      <c r="F46" s="98">
        <f>SUMIF('Inyección reconocida'!B:B,$B46,'Inyección reconocida'!P:P)</f>
        <v>6801.2486449999997</v>
      </c>
      <c r="G46" s="98">
        <f t="shared" si="1"/>
        <v>6801.2486449999997</v>
      </c>
      <c r="H46" s="16">
        <v>0</v>
      </c>
      <c r="I46" s="16">
        <v>0</v>
      </c>
      <c r="J46" s="98">
        <f t="shared" si="2"/>
        <v>6801.2486449999997</v>
      </c>
      <c r="K46" s="98">
        <f t="shared" si="3"/>
        <v>6801.2486449999997</v>
      </c>
    </row>
    <row r="47" spans="1:11" x14ac:dyDescent="0.2">
      <c r="A47" s="17"/>
      <c r="B47" s="2" t="s">
        <v>750</v>
      </c>
      <c r="C47" s="2" t="str">
        <f>IFERROR(VLOOKUP(B47,'Inyección reconocida'!$B$9:$C$500,2,0),VLOOKUP(B47,Retiros!$B$9:$C$500,2,0))</f>
        <v>SEN</v>
      </c>
      <c r="D47" s="98">
        <f>SUMIF(Retiros!B:B,$B47,Retiros!P:P)</f>
        <v>0</v>
      </c>
      <c r="E47" s="98">
        <f>SUMIF(Obligación!B:B,$B47,Obligación!P:P)</f>
        <v>0</v>
      </c>
      <c r="F47" s="98">
        <f>SUMIF('Inyección reconocida'!B:B,$B47,'Inyección reconocida'!P:P)</f>
        <v>32577.070052000003</v>
      </c>
      <c r="G47" s="98">
        <f t="shared" si="1"/>
        <v>32577.070052000003</v>
      </c>
      <c r="H47" s="16">
        <v>0</v>
      </c>
      <c r="I47" s="16">
        <v>0</v>
      </c>
      <c r="J47" s="98">
        <f t="shared" si="2"/>
        <v>32577.070052000003</v>
      </c>
      <c r="K47" s="98">
        <f t="shared" si="3"/>
        <v>32577.070052000003</v>
      </c>
    </row>
    <row r="48" spans="1:11" x14ac:dyDescent="0.2">
      <c r="A48" s="17"/>
      <c r="B48" s="2" t="s">
        <v>709</v>
      </c>
      <c r="C48" s="2" t="str">
        <f>IFERROR(VLOOKUP(B48,'Inyección reconocida'!$B$9:$C$500,2,0),VLOOKUP(B48,Retiros!$B$9:$C$500,2,0))</f>
        <v>SEN</v>
      </c>
      <c r="D48" s="98">
        <f>SUMIF(Retiros!B:B,$B48,Retiros!P:P)</f>
        <v>0</v>
      </c>
      <c r="E48" s="98">
        <f>SUMIF(Obligación!B:B,$B48,Obligación!P:P)</f>
        <v>0</v>
      </c>
      <c r="F48" s="98">
        <f>SUMIF('Inyección reconocida'!B:B,$B48,'Inyección reconocida'!P:P)</f>
        <v>8.7344669999999986</v>
      </c>
      <c r="G48" s="98">
        <f t="shared" si="1"/>
        <v>8.7344669999999986</v>
      </c>
      <c r="H48" s="16">
        <v>7.7395390000000024</v>
      </c>
      <c r="I48" s="16">
        <v>0</v>
      </c>
      <c r="J48" s="98">
        <f t="shared" si="2"/>
        <v>16.474006000000003</v>
      </c>
      <c r="K48" s="98">
        <f t="shared" si="3"/>
        <v>16.474006000000003</v>
      </c>
    </row>
    <row r="49" spans="1:11" x14ac:dyDescent="0.2">
      <c r="A49" s="17"/>
      <c r="B49" s="2" t="s">
        <v>76</v>
      </c>
      <c r="C49" s="2" t="str">
        <f>IFERROR(VLOOKUP(B49,'Inyección reconocida'!$B$9:$C$500,2,0),VLOOKUP(B49,Retiros!$B$9:$C$500,2,0))</f>
        <v>SEN</v>
      </c>
      <c r="D49" s="98">
        <f>SUMIF(Retiros!B:B,$B49,Retiros!P:P)</f>
        <v>0</v>
      </c>
      <c r="E49" s="98">
        <f>SUMIF(Obligación!B:B,$B49,Obligación!P:P)</f>
        <v>0</v>
      </c>
      <c r="F49" s="98">
        <f>SUMIF('Inyección reconocida'!B:B,$B49,'Inyección reconocida'!P:P)</f>
        <v>0</v>
      </c>
      <c r="G49" s="98">
        <f t="shared" si="1"/>
        <v>0</v>
      </c>
      <c r="H49" s="16">
        <v>0</v>
      </c>
      <c r="I49" s="16">
        <v>0</v>
      </c>
      <c r="J49" s="98">
        <f t="shared" si="2"/>
        <v>0</v>
      </c>
      <c r="K49" s="98">
        <f t="shared" si="3"/>
        <v>0</v>
      </c>
    </row>
    <row r="50" spans="1:11" x14ac:dyDescent="0.2">
      <c r="A50" s="17"/>
      <c r="B50" s="2" t="s">
        <v>618</v>
      </c>
      <c r="C50" s="2" t="str">
        <f>IFERROR(VLOOKUP(B50,'Inyección reconocida'!$B$9:$C$500,2,0),VLOOKUP(B50,Retiros!$B$9:$C$500,2,0))</f>
        <v>SEN</v>
      </c>
      <c r="D50" s="98">
        <f>SUMIF(Retiros!B:B,$B50,Retiros!P:P)</f>
        <v>0</v>
      </c>
      <c r="E50" s="98">
        <f>SUMIF(Obligación!B:B,$B50,Obligación!P:P)</f>
        <v>0</v>
      </c>
      <c r="F50" s="98">
        <f>SUMIF('Inyección reconocida'!B:B,$B50,'Inyección reconocida'!P:P)</f>
        <v>20534.121949999997</v>
      </c>
      <c r="G50" s="98">
        <f t="shared" si="1"/>
        <v>20534.121949999997</v>
      </c>
      <c r="H50" s="16">
        <v>22676.360821000002</v>
      </c>
      <c r="I50" s="16">
        <v>0</v>
      </c>
      <c r="J50" s="98">
        <f t="shared" si="2"/>
        <v>43210.482770999995</v>
      </c>
      <c r="K50" s="98">
        <f t="shared" si="3"/>
        <v>43210.482770999995</v>
      </c>
    </row>
    <row r="51" spans="1:11" x14ac:dyDescent="0.2">
      <c r="A51" s="17"/>
      <c r="B51" s="2" t="s">
        <v>702</v>
      </c>
      <c r="C51" s="2" t="str">
        <f>IFERROR(VLOOKUP(B51,'Inyección reconocida'!$B$9:$C$500,2,0),VLOOKUP(B51,Retiros!$B$9:$C$500,2,0))</f>
        <v>SEN</v>
      </c>
      <c r="D51" s="98">
        <f>SUMIF(Retiros!B:B,$B51,Retiros!P:P)</f>
        <v>0</v>
      </c>
      <c r="E51" s="98">
        <f>SUMIF(Obligación!B:B,$B51,Obligación!P:P)</f>
        <v>0</v>
      </c>
      <c r="F51" s="98">
        <f>SUMIF('Inyección reconocida'!B:B,$B51,'Inyección reconocida'!P:P)</f>
        <v>17700.911527</v>
      </c>
      <c r="G51" s="98">
        <f t="shared" si="1"/>
        <v>17700.911527</v>
      </c>
      <c r="H51" s="16">
        <v>6338</v>
      </c>
      <c r="I51" s="16">
        <v>0</v>
      </c>
      <c r="J51" s="98">
        <f t="shared" si="2"/>
        <v>24038.911527</v>
      </c>
      <c r="K51" s="98">
        <f t="shared" si="3"/>
        <v>24038.911527</v>
      </c>
    </row>
    <row r="52" spans="1:11" x14ac:dyDescent="0.2">
      <c r="A52" s="17"/>
      <c r="B52" s="2" t="s">
        <v>746</v>
      </c>
      <c r="C52" s="2" t="str">
        <f>IFERROR(VLOOKUP(B52,'Inyección reconocida'!$B$9:$C$500,2,0),VLOOKUP(B52,Retiros!$B$9:$C$500,2,0))</f>
        <v>SEN</v>
      </c>
      <c r="D52" s="98">
        <f>SUMIF(Retiros!B:B,$B52,Retiros!P:P)</f>
        <v>0</v>
      </c>
      <c r="E52" s="98">
        <f>SUMIF(Obligación!B:B,$B52,Obligación!P:P)</f>
        <v>0</v>
      </c>
      <c r="F52" s="98">
        <f>SUMIF('Inyección reconocida'!B:B,$B52,'Inyección reconocida'!P:P)</f>
        <v>4630.1010229999993</v>
      </c>
      <c r="G52" s="98">
        <f t="shared" si="1"/>
        <v>4630.1010229999993</v>
      </c>
      <c r="H52" s="16">
        <v>0</v>
      </c>
      <c r="I52" s="16">
        <v>0</v>
      </c>
      <c r="J52" s="98">
        <f t="shared" si="2"/>
        <v>4630.1010229999993</v>
      </c>
      <c r="K52" s="98">
        <f t="shared" si="3"/>
        <v>4630.1010229999993</v>
      </c>
    </row>
    <row r="53" spans="1:11" x14ac:dyDescent="0.2">
      <c r="A53" s="17"/>
      <c r="B53" s="2" t="s">
        <v>778</v>
      </c>
      <c r="C53" s="2" t="str">
        <f>IFERROR(VLOOKUP(B53,'Inyección reconocida'!$B$9:$C$500,2,0),VLOOKUP(B53,Retiros!$B$9:$C$500,2,0))</f>
        <v>SEN</v>
      </c>
      <c r="D53" s="98">
        <f>SUMIF(Retiros!B:B,$B53,Retiros!P:P)</f>
        <v>0</v>
      </c>
      <c r="E53" s="98">
        <f>SUMIF(Obligación!B:B,$B53,Obligación!P:P)</f>
        <v>0</v>
      </c>
      <c r="F53" s="98">
        <f>SUMIF('Inyección reconocida'!B:B,$B53,'Inyección reconocida'!P:P)</f>
        <v>2958.3986299999997</v>
      </c>
      <c r="G53" s="98">
        <f t="shared" si="1"/>
        <v>2958.3986299999997</v>
      </c>
      <c r="H53" s="16">
        <v>0</v>
      </c>
      <c r="I53" s="16">
        <v>0</v>
      </c>
      <c r="J53" s="98">
        <f t="shared" si="2"/>
        <v>2958.3986299999997</v>
      </c>
      <c r="K53" s="98">
        <f t="shared" si="3"/>
        <v>2958.3986299999997</v>
      </c>
    </row>
    <row r="54" spans="1:11" x14ac:dyDescent="0.2">
      <c r="A54" s="17"/>
      <c r="B54" s="2" t="s">
        <v>609</v>
      </c>
      <c r="C54" s="2" t="str">
        <f>IFERROR(VLOOKUP(B54,'Inyección reconocida'!$B$9:$C$500,2,0),VLOOKUP(B54,Retiros!$B$9:$C$500,2,0))</f>
        <v>SEN</v>
      </c>
      <c r="D54" s="98">
        <f>SUMIF(Retiros!B:B,$B54,Retiros!P:P)</f>
        <v>125104.15311174876</v>
      </c>
      <c r="E54" s="98">
        <f>SUMIF(Obligación!B:B,$B54,Obligación!P:P)</f>
        <v>12510.415311174878</v>
      </c>
      <c r="F54" s="98">
        <f>SUMIF('Inyección reconocida'!B:B,$B54,'Inyección reconocida'!P:P)</f>
        <v>207023.08888899995</v>
      </c>
      <c r="G54" s="98">
        <f t="shared" si="1"/>
        <v>194512.67357782507</v>
      </c>
      <c r="H54" s="16">
        <v>190516.02469399991</v>
      </c>
      <c r="I54" s="16">
        <v>0</v>
      </c>
      <c r="J54" s="98">
        <f t="shared" si="2"/>
        <v>385028.69827182498</v>
      </c>
      <c r="K54" s="98">
        <f t="shared" si="3"/>
        <v>385028.69827182498</v>
      </c>
    </row>
    <row r="55" spans="1:11" x14ac:dyDescent="0.2">
      <c r="A55" s="17"/>
      <c r="B55" s="2" t="s">
        <v>628</v>
      </c>
      <c r="C55" s="2" t="str">
        <f>IFERROR(VLOOKUP(B55,'Inyección reconocida'!$B$9:$C$500,2,0),VLOOKUP(B55,Retiros!$B$9:$C$500,2,0))</f>
        <v>SEN</v>
      </c>
      <c r="D55" s="98">
        <f>SUMIF(Retiros!B:B,$B55,Retiros!P:P)</f>
        <v>1765982.2664509243</v>
      </c>
      <c r="E55" s="98">
        <f>SUMIF(Obligación!B:B,$B55,Obligación!P:P)</f>
        <v>127167.24530673983</v>
      </c>
      <c r="F55" s="98">
        <f>SUMIF('Inyección reconocida'!B:B,$B55,'Inyección reconocida'!P:P)</f>
        <v>0</v>
      </c>
      <c r="G55" s="98">
        <f t="shared" si="1"/>
        <v>-127167.24530673983</v>
      </c>
      <c r="H55" s="16">
        <v>0</v>
      </c>
      <c r="I55" s="16">
        <v>0</v>
      </c>
      <c r="J55" s="98">
        <f t="shared" si="2"/>
        <v>-127167.24530673983</v>
      </c>
      <c r="K55" s="98">
        <f t="shared" si="3"/>
        <v>0</v>
      </c>
    </row>
    <row r="56" spans="1:11" x14ac:dyDescent="0.2">
      <c r="A56" s="17"/>
      <c r="B56" s="2" t="s">
        <v>2</v>
      </c>
      <c r="C56" s="2" t="str">
        <f>IFERROR(VLOOKUP(B56,'Inyección reconocida'!$B$9:$C$500,2,0),VLOOKUP(B56,Retiros!$B$9:$C$500,2,0))</f>
        <v>SEN</v>
      </c>
      <c r="D56" s="98">
        <f>SUMIF(Retiros!B:B,$B56,Retiros!P:P)</f>
        <v>9588380.3194611818</v>
      </c>
      <c r="E56" s="98">
        <f>SUMIF(Obligación!B:B,$B56,Obligación!P:P)</f>
        <v>687777.30371350958</v>
      </c>
      <c r="F56" s="98">
        <f>SUMIF('Inyección reconocida'!B:B,$B56,'Inyección reconocida'!P:P)</f>
        <v>112035.91249449998</v>
      </c>
      <c r="G56" s="98">
        <f t="shared" si="1"/>
        <v>-575741.39121900965</v>
      </c>
      <c r="H56" s="16">
        <v>0</v>
      </c>
      <c r="I56" s="16">
        <v>9299.0557076816913</v>
      </c>
      <c r="J56" s="98">
        <f t="shared" si="2"/>
        <v>-585040.44692669134</v>
      </c>
      <c r="K56" s="98">
        <f t="shared" si="3"/>
        <v>0</v>
      </c>
    </row>
    <row r="57" spans="1:11" x14ac:dyDescent="0.2">
      <c r="A57" s="17"/>
      <c r="B57" s="2" t="s">
        <v>154</v>
      </c>
      <c r="C57" s="2" t="str">
        <f>IFERROR(VLOOKUP(B57,'Inyección reconocida'!$B$9:$C$500,2,0),VLOOKUP(B57,Retiros!$B$9:$C$500,2,0))</f>
        <v>SEN</v>
      </c>
      <c r="D57" s="98">
        <f>SUMIF(Retiros!B:B,$B57,Retiros!P:P)</f>
        <v>0</v>
      </c>
      <c r="E57" s="98">
        <f>SUMIF(Obligación!B:B,$B57,Obligación!P:P)</f>
        <v>0</v>
      </c>
      <c r="F57" s="98">
        <f>SUMIF('Inyección reconocida'!B:B,$B57,'Inyección reconocida'!P:P)</f>
        <v>25531.815119000006</v>
      </c>
      <c r="G57" s="98">
        <f t="shared" si="1"/>
        <v>25531.815119000006</v>
      </c>
      <c r="H57" s="16">
        <v>28972.500714999991</v>
      </c>
      <c r="I57" s="16">
        <v>0</v>
      </c>
      <c r="J57" s="98">
        <f t="shared" si="2"/>
        <v>54504.315833999994</v>
      </c>
      <c r="K57" s="98">
        <f t="shared" si="3"/>
        <v>54504.315833999994</v>
      </c>
    </row>
    <row r="58" spans="1:11" x14ac:dyDescent="0.2">
      <c r="A58" s="17"/>
      <c r="B58" s="2" t="s">
        <v>128</v>
      </c>
      <c r="C58" s="2" t="str">
        <f>IFERROR(VLOOKUP(B58,'Inyección reconocida'!$B$9:$C$500,2,0),VLOOKUP(B58,Retiros!$B$9:$C$500,2,0))</f>
        <v>SEN</v>
      </c>
      <c r="D58" s="98">
        <f>SUMIF(Retiros!B:B,$B58,Retiros!P:P)</f>
        <v>0</v>
      </c>
      <c r="E58" s="98">
        <f>SUMIF(Obligación!B:B,$B58,Obligación!P:P)</f>
        <v>0</v>
      </c>
      <c r="F58" s="98">
        <f>SUMIF('Inyección reconocida'!B:B,$B58,'Inyección reconocida'!P:P)</f>
        <v>0</v>
      </c>
      <c r="G58" s="98">
        <f t="shared" si="1"/>
        <v>0</v>
      </c>
      <c r="H58" s="16">
        <v>0</v>
      </c>
      <c r="I58" s="16">
        <v>0</v>
      </c>
      <c r="J58" s="98">
        <f t="shared" si="2"/>
        <v>0</v>
      </c>
      <c r="K58" s="98">
        <f t="shared" si="3"/>
        <v>0</v>
      </c>
    </row>
    <row r="59" spans="1:11" x14ac:dyDescent="0.2">
      <c r="A59" s="17"/>
      <c r="B59" s="2" t="s">
        <v>77</v>
      </c>
      <c r="C59" s="2" t="str">
        <f>IFERROR(VLOOKUP(B59,'Inyección reconocida'!$B$9:$C$500,2,0),VLOOKUP(B59,Retiros!$B$9:$C$500,2,0))</f>
        <v>SEN</v>
      </c>
      <c r="D59" s="98">
        <f>SUMIF(Retiros!B:B,$B59,Retiros!P:P)</f>
        <v>49776.41717499998</v>
      </c>
      <c r="E59" s="98">
        <f>SUMIF(Obligación!B:B,$B59,Obligación!P:P)</f>
        <v>4977.6417174999997</v>
      </c>
      <c r="F59" s="98">
        <f>SUMIF('Inyección reconocida'!B:B,$B59,'Inyección reconocida'!P:P)</f>
        <v>222309.28606299998</v>
      </c>
      <c r="G59" s="98">
        <f t="shared" si="1"/>
        <v>217331.64434549998</v>
      </c>
      <c r="H59" s="16">
        <v>66592</v>
      </c>
      <c r="I59" s="16">
        <v>0</v>
      </c>
      <c r="J59" s="98">
        <f t="shared" si="2"/>
        <v>283923.64434549998</v>
      </c>
      <c r="K59" s="98">
        <f t="shared" si="3"/>
        <v>283923.64434549998</v>
      </c>
    </row>
    <row r="60" spans="1:11" x14ac:dyDescent="0.2">
      <c r="A60" s="17"/>
      <c r="B60" s="2" t="s">
        <v>180</v>
      </c>
      <c r="C60" s="2" t="str">
        <f>IFERROR(VLOOKUP(B60,'Inyección reconocida'!$B$9:$C$500,2,0),VLOOKUP(B60,Retiros!$B$9:$C$500,2,0))</f>
        <v>SEN</v>
      </c>
      <c r="D60" s="98">
        <f>SUMIF(Retiros!B:B,$B60,Retiros!P:P)</f>
        <v>0</v>
      </c>
      <c r="E60" s="98">
        <f>SUMIF(Obligación!B:B,$B60,Obligación!P:P)</f>
        <v>0</v>
      </c>
      <c r="F60" s="98">
        <f>SUMIF('Inyección reconocida'!B:B,$B60,'Inyección reconocida'!P:P)</f>
        <v>5215.1920150000005</v>
      </c>
      <c r="G60" s="98">
        <f t="shared" si="1"/>
        <v>5215.1920150000005</v>
      </c>
      <c r="H60" s="16">
        <v>5168.5333150000006</v>
      </c>
      <c r="I60" s="16">
        <v>0</v>
      </c>
      <c r="J60" s="98">
        <f t="shared" si="2"/>
        <v>10383.725330000001</v>
      </c>
      <c r="K60" s="98">
        <f t="shared" si="3"/>
        <v>10383.725330000001</v>
      </c>
    </row>
    <row r="61" spans="1:11" x14ac:dyDescent="0.2">
      <c r="A61" s="17"/>
      <c r="B61" s="2" t="s">
        <v>616</v>
      </c>
      <c r="C61" s="2" t="str">
        <f>IFERROR(VLOOKUP(B61,'Inyección reconocida'!$B$9:$C$500,2,0),VLOOKUP(B61,Retiros!$B$9:$C$500,2,0))</f>
        <v>SEN</v>
      </c>
      <c r="D61" s="98">
        <f>SUMIF(Retiros!B:B,$B61,Retiros!P:P)</f>
        <v>199989.03266800006</v>
      </c>
      <c r="E61" s="98">
        <f>SUMIF(Obligación!B:B,$B61,Obligación!P:P)</f>
        <v>19998.903266800004</v>
      </c>
      <c r="F61" s="98">
        <f>SUMIF('Inyección reconocida'!B:B,$B61,'Inyección reconocida'!P:P)</f>
        <v>285159.48656899994</v>
      </c>
      <c r="G61" s="98">
        <f t="shared" si="1"/>
        <v>265160.58330219996</v>
      </c>
      <c r="H61" s="16">
        <v>237007.13567899997</v>
      </c>
      <c r="I61" s="16">
        <v>0</v>
      </c>
      <c r="J61" s="98">
        <f t="shared" si="2"/>
        <v>502167.7189811999</v>
      </c>
      <c r="K61" s="98">
        <f t="shared" si="3"/>
        <v>502167.7189811999</v>
      </c>
    </row>
    <row r="62" spans="1:11" x14ac:dyDescent="0.2">
      <c r="A62" s="17"/>
      <c r="B62" s="2" t="s">
        <v>125</v>
      </c>
      <c r="C62" s="2" t="str">
        <f>IFERROR(VLOOKUP(B62,'Inyección reconocida'!$B$9:$C$500,2,0),VLOOKUP(B62,Retiros!$B$9:$C$500,2,0))</f>
        <v>SEN</v>
      </c>
      <c r="D62" s="98">
        <f>SUMIF(Retiros!B:B,$B62,Retiros!P:P)</f>
        <v>0</v>
      </c>
      <c r="E62" s="98">
        <f>SUMIF(Obligación!B:B,$B62,Obligación!P:P)</f>
        <v>0</v>
      </c>
      <c r="F62" s="98">
        <f>SUMIF('Inyección reconocida'!B:B,$B62,'Inyección reconocida'!P:P)</f>
        <v>1800.1353400000003</v>
      </c>
      <c r="G62" s="98">
        <f t="shared" si="1"/>
        <v>1800.1353400000003</v>
      </c>
      <c r="H62" s="16">
        <v>1476.4341759999998</v>
      </c>
      <c r="I62" s="16">
        <v>0</v>
      </c>
      <c r="J62" s="98">
        <f t="shared" si="2"/>
        <v>3276.569516</v>
      </c>
      <c r="K62" s="98">
        <f t="shared" si="3"/>
        <v>3276.569516</v>
      </c>
    </row>
    <row r="63" spans="1:11" x14ac:dyDescent="0.2">
      <c r="A63" s="17"/>
      <c r="B63" s="2" t="s">
        <v>739</v>
      </c>
      <c r="C63" s="2" t="str">
        <f>IFERROR(VLOOKUP(B63,'Inyección reconocida'!$B$9:$C$500,2,0),VLOOKUP(B63,Retiros!$B$9:$C$500,2,0))</f>
        <v>SEN</v>
      </c>
      <c r="D63" s="98">
        <f>SUMIF(Retiros!B:B,$B63,Retiros!P:P)</f>
        <v>0</v>
      </c>
      <c r="E63" s="98">
        <f>SUMIF(Obligación!B:B,$B63,Obligación!P:P)</f>
        <v>0</v>
      </c>
      <c r="F63" s="98">
        <f>SUMIF('Inyección reconocida'!B:B,$B63,'Inyección reconocida'!P:P)</f>
        <v>70306.991838000002</v>
      </c>
      <c r="G63" s="98">
        <f t="shared" si="1"/>
        <v>70306.991838000002</v>
      </c>
      <c r="H63" s="16">
        <v>0</v>
      </c>
      <c r="I63" s="16">
        <v>0</v>
      </c>
      <c r="J63" s="98">
        <f t="shared" si="2"/>
        <v>70306.991838000002</v>
      </c>
      <c r="K63" s="98">
        <f t="shared" si="3"/>
        <v>70306.991838000002</v>
      </c>
    </row>
    <row r="64" spans="1:11" x14ac:dyDescent="0.2">
      <c r="A64" s="17"/>
      <c r="B64" s="2" t="s">
        <v>621</v>
      </c>
      <c r="C64" s="2" t="str">
        <f>IFERROR(VLOOKUP(B64,'Inyección reconocida'!$B$9:$C$500,2,0),VLOOKUP(B64,Retiros!$B$9:$C$500,2,0))</f>
        <v>SEN</v>
      </c>
      <c r="D64" s="98">
        <f>SUMIF(Retiros!B:B,$B64,Retiros!P:P)</f>
        <v>778.29473499999915</v>
      </c>
      <c r="E64" s="98">
        <f>SUMIF(Obligación!B:B,$B64,Obligación!P:P)</f>
        <v>77.829473499999935</v>
      </c>
      <c r="F64" s="98">
        <f>SUMIF('Inyección reconocida'!B:B,$B64,'Inyección reconocida'!P:P)</f>
        <v>22543.017810999998</v>
      </c>
      <c r="G64" s="98">
        <f t="shared" si="1"/>
        <v>22465.1883375</v>
      </c>
      <c r="H64" s="16">
        <v>16586.341621999996</v>
      </c>
      <c r="I64" s="16">
        <v>0</v>
      </c>
      <c r="J64" s="98">
        <f t="shared" si="2"/>
        <v>39051.529959499989</v>
      </c>
      <c r="K64" s="98">
        <f t="shared" si="3"/>
        <v>39051.529959499989</v>
      </c>
    </row>
    <row r="65" spans="1:11" x14ac:dyDescent="0.2">
      <c r="A65" s="17"/>
      <c r="B65" s="2" t="s">
        <v>344</v>
      </c>
      <c r="C65" s="2" t="str">
        <f>IFERROR(VLOOKUP(B65,'Inyección reconocida'!$B$9:$C$500,2,0),VLOOKUP(B65,Retiros!$B$9:$C$500,2,0))</f>
        <v>SEN</v>
      </c>
      <c r="D65" s="98">
        <f>SUMIF(Retiros!B:B,$B65,Retiros!P:P)</f>
        <v>0</v>
      </c>
      <c r="E65" s="98">
        <f>SUMIF(Obligación!B:B,$B65,Obligación!P:P)</f>
        <v>0</v>
      </c>
      <c r="F65" s="98">
        <f>SUMIF('Inyección reconocida'!B:B,$B65,'Inyección reconocida'!P:P)</f>
        <v>1613.6416280000008</v>
      </c>
      <c r="G65" s="98">
        <f t="shared" si="1"/>
        <v>1613.6416280000008</v>
      </c>
      <c r="H65" s="16">
        <v>0</v>
      </c>
      <c r="I65" s="16">
        <v>0</v>
      </c>
      <c r="J65" s="98">
        <f t="shared" si="2"/>
        <v>1613.6416280000008</v>
      </c>
      <c r="K65" s="98">
        <f t="shared" si="3"/>
        <v>1613.6416280000008</v>
      </c>
    </row>
    <row r="66" spans="1:11" x14ac:dyDescent="0.2">
      <c r="A66" s="17"/>
      <c r="B66" s="2" t="s">
        <v>624</v>
      </c>
      <c r="C66" s="2" t="str">
        <f>IFERROR(VLOOKUP(B66,'Inyección reconocida'!$B$9:$C$500,2,0),VLOOKUP(B66,Retiros!$B$9:$C$500,2,0))</f>
        <v>SEN</v>
      </c>
      <c r="D66" s="98">
        <f>SUMIF(Retiros!B:B,$B66,Retiros!P:P)</f>
        <v>0</v>
      </c>
      <c r="E66" s="98">
        <f>SUMIF(Obligación!B:B,$B66,Obligación!P:P)</f>
        <v>0</v>
      </c>
      <c r="F66" s="98">
        <f>SUMIF('Inyección reconocida'!B:B,$B66,'Inyección reconocida'!P:P)</f>
        <v>5374.2948060000026</v>
      </c>
      <c r="G66" s="98">
        <f t="shared" si="1"/>
        <v>5374.2948060000026</v>
      </c>
      <c r="H66" s="16">
        <v>5479.2042230000015</v>
      </c>
      <c r="I66" s="16">
        <v>0</v>
      </c>
      <c r="J66" s="98">
        <f t="shared" si="2"/>
        <v>10853.499029000004</v>
      </c>
      <c r="K66" s="98">
        <f t="shared" si="3"/>
        <v>10853.499029000004</v>
      </c>
    </row>
    <row r="67" spans="1:11" x14ac:dyDescent="0.2">
      <c r="A67" s="17"/>
      <c r="B67" s="2" t="s">
        <v>633</v>
      </c>
      <c r="C67" s="2" t="str">
        <f>IFERROR(VLOOKUP(B67,'Inyección reconocida'!$B$9:$C$500,2,0),VLOOKUP(B67,Retiros!$B$9:$C$500,2,0))</f>
        <v>SEN</v>
      </c>
      <c r="D67" s="98">
        <f>SUMIF(Retiros!B:B,$B67,Retiros!P:P)</f>
        <v>0</v>
      </c>
      <c r="E67" s="98">
        <f>SUMIF(Obligación!B:B,$B67,Obligación!P:P)</f>
        <v>0</v>
      </c>
      <c r="F67" s="98">
        <f>SUMIF('Inyección reconocida'!B:B,$B67,'Inyección reconocida'!P:P)</f>
        <v>7953.8610040000003</v>
      </c>
      <c r="G67" s="98">
        <f t="shared" si="1"/>
        <v>7953.8610040000003</v>
      </c>
      <c r="H67" s="16">
        <v>8517.4344409999994</v>
      </c>
      <c r="I67" s="16">
        <v>0</v>
      </c>
      <c r="J67" s="98">
        <f t="shared" si="2"/>
        <v>16471.295445</v>
      </c>
      <c r="K67" s="98">
        <f t="shared" si="3"/>
        <v>16471.295445</v>
      </c>
    </row>
    <row r="68" spans="1:11" x14ac:dyDescent="0.2">
      <c r="A68" s="17"/>
      <c r="B68" s="2" t="s">
        <v>782</v>
      </c>
      <c r="C68" s="2" t="str">
        <f>IFERROR(VLOOKUP(B68,'Inyección reconocida'!$B$9:$C$500,2,0),VLOOKUP(B68,Retiros!$B$9:$C$500,2,0))</f>
        <v>SEN</v>
      </c>
      <c r="D68" s="98">
        <f>SUMIF(Retiros!B:B,$B68,Retiros!P:P)</f>
        <v>0</v>
      </c>
      <c r="E68" s="98">
        <f>SUMIF(Obligación!B:B,$B68,Obligación!P:P)</f>
        <v>0</v>
      </c>
      <c r="F68" s="98">
        <f>SUMIF('Inyección reconocida'!B:B,$B68,'Inyección reconocida'!P:P)</f>
        <v>1874.1127050000005</v>
      </c>
      <c r="G68" s="98">
        <f t="shared" si="1"/>
        <v>1874.1127050000005</v>
      </c>
      <c r="H68" s="16">
        <v>0</v>
      </c>
      <c r="I68" s="16">
        <v>0</v>
      </c>
      <c r="J68" s="98">
        <f t="shared" si="2"/>
        <v>1874.1127050000005</v>
      </c>
      <c r="K68" s="98">
        <f t="shared" si="3"/>
        <v>1874.1127050000005</v>
      </c>
    </row>
    <row r="69" spans="1:11" x14ac:dyDescent="0.2">
      <c r="A69" s="17"/>
      <c r="B69" s="2" t="s">
        <v>66</v>
      </c>
      <c r="C69" s="2" t="str">
        <f>IFERROR(VLOOKUP(B69,'Inyección reconocida'!$B$9:$C$500,2,0),VLOOKUP(B69,Retiros!$B$9:$C$500,2,0))</f>
        <v>SEN</v>
      </c>
      <c r="D69" s="98">
        <f>SUMIF(Retiros!B:B,$B69,Retiros!P:P)</f>
        <v>0</v>
      </c>
      <c r="E69" s="98">
        <f>SUMIF(Obligación!B:B,$B69,Obligación!P:P)</f>
        <v>0</v>
      </c>
      <c r="F69" s="98">
        <f>SUMIF('Inyección reconocida'!B:B,$B69,'Inyección reconocida'!P:P)</f>
        <v>25754.340289999993</v>
      </c>
      <c r="G69" s="98">
        <f t="shared" si="1"/>
        <v>25754.340289999993</v>
      </c>
      <c r="H69" s="16">
        <v>23644.588231999998</v>
      </c>
      <c r="I69" s="16">
        <v>0</v>
      </c>
      <c r="J69" s="98">
        <f t="shared" si="2"/>
        <v>49398.928521999987</v>
      </c>
      <c r="K69" s="98">
        <f t="shared" si="3"/>
        <v>49398.928521999987</v>
      </c>
    </row>
    <row r="70" spans="1:11" x14ac:dyDescent="0.2">
      <c r="A70" s="17"/>
      <c r="B70" s="2" t="s">
        <v>632</v>
      </c>
      <c r="C70" s="2" t="str">
        <f>IFERROR(VLOOKUP(B70,'Inyección reconocida'!$B$9:$C$500,2,0),VLOOKUP(B70,Retiros!$B$9:$C$500,2,0))</f>
        <v>SEN</v>
      </c>
      <c r="D70" s="98">
        <f>SUMIF(Retiros!B:B,$B70,Retiros!P:P)</f>
        <v>0</v>
      </c>
      <c r="E70" s="98">
        <f>SUMIF(Obligación!B:B,$B70,Obligación!P:P)</f>
        <v>0</v>
      </c>
      <c r="F70" s="98">
        <f>SUMIF('Inyección reconocida'!B:B,$B70,'Inyección reconocida'!P:P)</f>
        <v>9793.0328150000023</v>
      </c>
      <c r="G70" s="98">
        <f t="shared" si="1"/>
        <v>9793.0328150000023</v>
      </c>
      <c r="H70" s="16">
        <v>9759.6001439999964</v>
      </c>
      <c r="I70" s="16">
        <v>0</v>
      </c>
      <c r="J70" s="98">
        <f t="shared" si="2"/>
        <v>19552.632958999999</v>
      </c>
      <c r="K70" s="98">
        <f t="shared" si="3"/>
        <v>19552.632958999999</v>
      </c>
    </row>
    <row r="71" spans="1:11" x14ac:dyDescent="0.2">
      <c r="A71" s="17"/>
      <c r="B71" s="2" t="s">
        <v>57</v>
      </c>
      <c r="C71" s="2" t="str">
        <f>IFERROR(VLOOKUP(B71,'Inyección reconocida'!$B$9:$C$500,2,0),VLOOKUP(B71,Retiros!$B$9:$C$500,2,0))</f>
        <v>SEN</v>
      </c>
      <c r="D71" s="98">
        <f>SUMIF(Retiros!B:B,$B71,Retiros!P:P)</f>
        <v>0</v>
      </c>
      <c r="E71" s="98">
        <f>SUMIF(Obligación!B:B,$B71,Obligación!P:P)</f>
        <v>0</v>
      </c>
      <c r="F71" s="98">
        <f>SUMIF('Inyección reconocida'!B:B,$B71,'Inyección reconocida'!P:P)</f>
        <v>20854.930065999994</v>
      </c>
      <c r="G71" s="98">
        <f t="shared" si="1"/>
        <v>20854.930065999994</v>
      </c>
      <c r="H71" s="16">
        <v>23442.146321999993</v>
      </c>
      <c r="I71" s="16">
        <v>0</v>
      </c>
      <c r="J71" s="98">
        <f t="shared" si="2"/>
        <v>44297.076387999987</v>
      </c>
      <c r="K71" s="98">
        <f t="shared" si="3"/>
        <v>44297.076387999987</v>
      </c>
    </row>
    <row r="72" spans="1:11" x14ac:dyDescent="0.2">
      <c r="A72" s="17"/>
      <c r="B72" s="2" t="s">
        <v>71</v>
      </c>
      <c r="C72" s="2" t="str">
        <f>IFERROR(VLOOKUP(B72,'Inyección reconocida'!$B$9:$C$500,2,0),VLOOKUP(B72,Retiros!$B$9:$C$500,2,0))</f>
        <v>SEN</v>
      </c>
      <c r="D72" s="98">
        <f>SUMIF(Retiros!B:B,$B72,Retiros!P:P)</f>
        <v>0</v>
      </c>
      <c r="E72" s="98">
        <f>SUMIF(Obligación!B:B,$B72,Obligación!P:P)</f>
        <v>0</v>
      </c>
      <c r="F72" s="98">
        <f>SUMIF('Inyección reconocida'!B:B,$B72,'Inyección reconocida'!P:P)</f>
        <v>1214.8082529999999</v>
      </c>
      <c r="G72" s="98">
        <f t="shared" ref="G72:G135" si="4">F72-E72</f>
        <v>1214.8082529999999</v>
      </c>
      <c r="H72" s="16">
        <v>1347.8400199999996</v>
      </c>
      <c r="I72" s="16">
        <v>0</v>
      </c>
      <c r="J72" s="98">
        <f t="shared" ref="J72:J135" si="5">+F72+H72-E72-I72</f>
        <v>2562.6482729999998</v>
      </c>
      <c r="K72" s="98">
        <f t="shared" ref="K72:K135" si="6">IF(J72&lt;=0,0,J72)</f>
        <v>2562.6482729999998</v>
      </c>
    </row>
    <row r="73" spans="1:11" x14ac:dyDescent="0.2">
      <c r="A73" s="17"/>
      <c r="B73" s="2" t="s">
        <v>694</v>
      </c>
      <c r="C73" s="2" t="str">
        <f>IFERROR(VLOOKUP(B73,'Inyección reconocida'!$B$9:$C$500,2,0),VLOOKUP(B73,Retiros!$B$9:$C$500,2,0))</f>
        <v>SEN</v>
      </c>
      <c r="D73" s="98">
        <f>SUMIF(Retiros!B:B,$B73,Retiros!P:P)</f>
        <v>0</v>
      </c>
      <c r="E73" s="98">
        <f>SUMIF(Obligación!B:B,$B73,Obligación!P:P)</f>
        <v>0</v>
      </c>
      <c r="F73" s="98">
        <f>SUMIF('Inyección reconocida'!B:B,$B73,'Inyección reconocida'!P:P)</f>
        <v>5895.9690024447618</v>
      </c>
      <c r="G73" s="98">
        <f t="shared" si="4"/>
        <v>5895.9690024447618</v>
      </c>
      <c r="H73" s="16">
        <v>2526</v>
      </c>
      <c r="I73" s="16">
        <v>0</v>
      </c>
      <c r="J73" s="98">
        <f t="shared" si="5"/>
        <v>8421.9690024447627</v>
      </c>
      <c r="K73" s="98">
        <f t="shared" si="6"/>
        <v>8421.9690024447627</v>
      </c>
    </row>
    <row r="74" spans="1:11" x14ac:dyDescent="0.2">
      <c r="A74" s="17"/>
      <c r="B74" s="2" t="s">
        <v>562</v>
      </c>
      <c r="C74" s="2" t="str">
        <f>IFERROR(VLOOKUP(B74,'Inyección reconocida'!$B$9:$C$500,2,0),VLOOKUP(B74,Retiros!$B$9:$C$500,2,0))</f>
        <v>SEN</v>
      </c>
      <c r="D74" s="98">
        <f>SUMIF(Retiros!B:B,$B74,Retiros!P:P)</f>
        <v>0</v>
      </c>
      <c r="E74" s="98">
        <f>SUMIF(Obligación!B:B,$B74,Obligación!P:P)</f>
        <v>0</v>
      </c>
      <c r="F74" s="98">
        <f>SUMIF('Inyección reconocida'!B:B,$B74,'Inyección reconocida'!P:P)</f>
        <v>1416.3136259999992</v>
      </c>
      <c r="G74" s="98">
        <f t="shared" si="4"/>
        <v>1416.3136259999992</v>
      </c>
      <c r="H74" s="16">
        <v>302</v>
      </c>
      <c r="I74" s="16">
        <v>0</v>
      </c>
      <c r="J74" s="98">
        <f t="shared" si="5"/>
        <v>1718.3136259999992</v>
      </c>
      <c r="K74" s="98">
        <f t="shared" si="6"/>
        <v>1718.3136259999992</v>
      </c>
    </row>
    <row r="75" spans="1:11" x14ac:dyDescent="0.2">
      <c r="A75" s="17"/>
      <c r="B75" s="2" t="s">
        <v>78</v>
      </c>
      <c r="C75" s="2" t="str">
        <f>IFERROR(VLOOKUP(B75,'Inyección reconocida'!$B$9:$C$500,2,0),VLOOKUP(B75,Retiros!$B$9:$C$500,2,0))</f>
        <v>SEN</v>
      </c>
      <c r="D75" s="98">
        <f>SUMIF(Retiros!B:B,$B75,Retiros!P:P)</f>
        <v>0</v>
      </c>
      <c r="E75" s="98">
        <f>SUMIF(Obligación!B:B,$B75,Obligación!P:P)</f>
        <v>0</v>
      </c>
      <c r="F75" s="98">
        <f>SUMIF('Inyección reconocida'!B:B,$B75,'Inyección reconocida'!P:P)</f>
        <v>0</v>
      </c>
      <c r="G75" s="98">
        <f t="shared" si="4"/>
        <v>0</v>
      </c>
      <c r="H75" s="16">
        <v>0</v>
      </c>
      <c r="I75" s="16">
        <v>0</v>
      </c>
      <c r="J75" s="98">
        <f t="shared" si="5"/>
        <v>0</v>
      </c>
      <c r="K75" s="98">
        <f t="shared" si="6"/>
        <v>0</v>
      </c>
    </row>
    <row r="76" spans="1:11" x14ac:dyDescent="0.2">
      <c r="A76" s="17"/>
      <c r="B76" s="2" t="s">
        <v>147</v>
      </c>
      <c r="C76" s="2" t="str">
        <f>IFERROR(VLOOKUP(B76,'Inyección reconocida'!$B$9:$C$500,2,0),VLOOKUP(B76,Retiros!$B$9:$C$500,2,0))</f>
        <v>SEN</v>
      </c>
      <c r="D76" s="98">
        <f>SUMIF(Retiros!B:B,$B76,Retiros!P:P)</f>
        <v>0</v>
      </c>
      <c r="E76" s="98">
        <f>SUMIF(Obligación!B:B,$B76,Obligación!P:P)</f>
        <v>0</v>
      </c>
      <c r="F76" s="98">
        <f>SUMIF('Inyección reconocida'!B:B,$B76,'Inyección reconocida'!P:P)</f>
        <v>1476.06277</v>
      </c>
      <c r="G76" s="98">
        <f t="shared" si="4"/>
        <v>1476.06277</v>
      </c>
      <c r="H76" s="16">
        <v>4675.3719499999979</v>
      </c>
      <c r="I76" s="16">
        <v>0</v>
      </c>
      <c r="J76" s="98">
        <f t="shared" si="5"/>
        <v>6151.4347199999975</v>
      </c>
      <c r="K76" s="98">
        <f t="shared" si="6"/>
        <v>6151.4347199999975</v>
      </c>
    </row>
    <row r="77" spans="1:11" x14ac:dyDescent="0.2">
      <c r="A77" s="17"/>
      <c r="B77" s="2" t="s">
        <v>141</v>
      </c>
      <c r="C77" s="2" t="str">
        <f>IFERROR(VLOOKUP(B77,'Inyección reconocida'!$B$9:$C$500,2,0),VLOOKUP(B77,Retiros!$B$9:$C$500,2,0))</f>
        <v>SEN</v>
      </c>
      <c r="D77" s="98">
        <f>SUMIF(Retiros!B:B,$B77,Retiros!P:P)</f>
        <v>0</v>
      </c>
      <c r="E77" s="98">
        <f>SUMIF(Obligación!B:B,$B77,Obligación!P:P)</f>
        <v>0</v>
      </c>
      <c r="F77" s="98">
        <f>SUMIF('Inyección reconocida'!B:B,$B77,'Inyección reconocida'!P:P)</f>
        <v>967.1234850000003</v>
      </c>
      <c r="G77" s="98">
        <f t="shared" si="4"/>
        <v>967.1234850000003</v>
      </c>
      <c r="H77" s="16">
        <v>1967.4685760000002</v>
      </c>
      <c r="I77" s="16">
        <v>0</v>
      </c>
      <c r="J77" s="98">
        <f t="shared" si="5"/>
        <v>2934.5920610000003</v>
      </c>
      <c r="K77" s="98">
        <f t="shared" si="6"/>
        <v>2934.5920610000003</v>
      </c>
    </row>
    <row r="78" spans="1:11" x14ac:dyDescent="0.2">
      <c r="A78" s="17"/>
      <c r="B78" s="2" t="s">
        <v>601</v>
      </c>
      <c r="C78" s="2" t="str">
        <f>IFERROR(VLOOKUP(B78,'Inyección reconocida'!$B$9:$C$500,2,0),VLOOKUP(B78,Retiros!$B$9:$C$500,2,0))</f>
        <v>SEN</v>
      </c>
      <c r="D78" s="98">
        <f>SUMIF(Retiros!B:B,$B78,Retiros!P:P)</f>
        <v>2085.1776900000004</v>
      </c>
      <c r="E78" s="98">
        <f>SUMIF(Obligación!B:B,$B78,Obligación!P:P)</f>
        <v>208.51776900000004</v>
      </c>
      <c r="F78" s="98">
        <f>SUMIF('Inyección reconocida'!B:B,$B78,'Inyección reconocida'!P:P)</f>
        <v>1515955.7290989561</v>
      </c>
      <c r="G78" s="98">
        <f t="shared" si="4"/>
        <v>1515747.2113299561</v>
      </c>
      <c r="H78" s="16">
        <v>0</v>
      </c>
      <c r="I78" s="16">
        <v>0</v>
      </c>
      <c r="J78" s="98">
        <f t="shared" si="5"/>
        <v>1515747.2113299561</v>
      </c>
      <c r="K78" s="98">
        <f t="shared" si="6"/>
        <v>1515747.2113299561</v>
      </c>
    </row>
    <row r="79" spans="1:11" x14ac:dyDescent="0.2">
      <c r="A79" s="17"/>
      <c r="B79" s="2" t="s">
        <v>101</v>
      </c>
      <c r="C79" s="2" t="str">
        <f>IFERROR(VLOOKUP(B79,'Inyección reconocida'!$B$9:$C$500,2,0),VLOOKUP(B79,Retiros!$B$9:$C$500,2,0))</f>
        <v>SEN</v>
      </c>
      <c r="D79" s="98">
        <f>SUMIF(Retiros!B:B,$B79,Retiros!P:P)</f>
        <v>0</v>
      </c>
      <c r="E79" s="98">
        <f>SUMIF(Obligación!B:B,$B79,Obligación!P:P)</f>
        <v>0</v>
      </c>
      <c r="F79" s="98">
        <f>SUMIF('Inyección reconocida'!B:B,$B79,'Inyección reconocida'!P:P)</f>
        <v>21135.460586999998</v>
      </c>
      <c r="G79" s="98">
        <f t="shared" si="4"/>
        <v>21135.460586999998</v>
      </c>
      <c r="H79" s="16">
        <v>18661.047239000003</v>
      </c>
      <c r="I79" s="16">
        <v>0</v>
      </c>
      <c r="J79" s="98">
        <f t="shared" si="5"/>
        <v>39796.507826000001</v>
      </c>
      <c r="K79" s="98">
        <f t="shared" si="6"/>
        <v>39796.507826000001</v>
      </c>
    </row>
    <row r="80" spans="1:11" x14ac:dyDescent="0.2">
      <c r="A80" s="17"/>
      <c r="B80" s="2" t="s">
        <v>14</v>
      </c>
      <c r="C80" s="2" t="str">
        <f>IFERROR(VLOOKUP(B80,'Inyección reconocida'!$B$9:$C$500,2,0),VLOOKUP(B80,Retiros!$B$9:$C$500,2,0))</f>
        <v>SEN</v>
      </c>
      <c r="D80" s="98">
        <f>SUMIF(Retiros!B:B,$B80,Retiros!P:P)</f>
        <v>0</v>
      </c>
      <c r="E80" s="98">
        <f>SUMIF(Obligación!B:B,$B80,Obligación!P:P)</f>
        <v>0</v>
      </c>
      <c r="F80" s="98">
        <f>SUMIF('Inyección reconocida'!B:B,$B80,'Inyección reconocida'!P:P)</f>
        <v>30742.05497400001</v>
      </c>
      <c r="G80" s="98">
        <f t="shared" si="4"/>
        <v>30742.05497400001</v>
      </c>
      <c r="H80" s="16">
        <v>23912.919091000011</v>
      </c>
      <c r="I80" s="16">
        <v>0</v>
      </c>
      <c r="J80" s="98">
        <f t="shared" si="5"/>
        <v>54654.974065000017</v>
      </c>
      <c r="K80" s="98">
        <f t="shared" si="6"/>
        <v>54654.974065000017</v>
      </c>
    </row>
    <row r="81" spans="1:11" x14ac:dyDescent="0.2">
      <c r="A81" s="17"/>
      <c r="B81" s="2" t="s">
        <v>620</v>
      </c>
      <c r="C81" s="2" t="str">
        <f>IFERROR(VLOOKUP(B81,'Inyección reconocida'!$B$9:$C$500,2,0),VLOOKUP(B81,Retiros!$B$9:$C$500,2,0))</f>
        <v>SEN</v>
      </c>
      <c r="D81" s="98">
        <f>SUMIF(Retiros!B:B,$B81,Retiros!P:P)</f>
        <v>0</v>
      </c>
      <c r="E81" s="98">
        <f>SUMIF(Obligación!B:B,$B81,Obligación!P:P)</f>
        <v>0</v>
      </c>
      <c r="F81" s="98">
        <f>SUMIF('Inyección reconocida'!B:B,$B81,'Inyección reconocida'!P:P)</f>
        <v>10733.522813000001</v>
      </c>
      <c r="G81" s="98">
        <f t="shared" si="4"/>
        <v>10733.522813000001</v>
      </c>
      <c r="H81" s="16">
        <v>9941.7322769999992</v>
      </c>
      <c r="I81" s="16">
        <v>0</v>
      </c>
      <c r="J81" s="98">
        <f t="shared" si="5"/>
        <v>20675.255089999999</v>
      </c>
      <c r="K81" s="98">
        <f t="shared" si="6"/>
        <v>20675.255089999999</v>
      </c>
    </row>
    <row r="82" spans="1:11" x14ac:dyDescent="0.2">
      <c r="A82" s="17"/>
      <c r="B82" s="2" t="s">
        <v>639</v>
      </c>
      <c r="C82" s="2" t="str">
        <f>IFERROR(VLOOKUP(B82,'Inyección reconocida'!$B$9:$C$500,2,0),VLOOKUP(B82,Retiros!$B$9:$C$500,2,0))</f>
        <v>SEN</v>
      </c>
      <c r="D82" s="98">
        <f>SUMIF(Retiros!B:B,$B82,Retiros!P:P)</f>
        <v>0</v>
      </c>
      <c r="E82" s="98">
        <f>SUMIF(Obligación!B:B,$B82,Obligación!P:P)</f>
        <v>0</v>
      </c>
      <c r="F82" s="98">
        <f>SUMIF('Inyección reconocida'!B:B,$B82,'Inyección reconocida'!P:P)</f>
        <v>13475.696329000002</v>
      </c>
      <c r="G82" s="98">
        <f t="shared" si="4"/>
        <v>13475.696329000002</v>
      </c>
      <c r="H82" s="16">
        <v>10318.327835000002</v>
      </c>
      <c r="I82" s="16">
        <v>0</v>
      </c>
      <c r="J82" s="98">
        <f t="shared" si="5"/>
        <v>23794.024164000002</v>
      </c>
      <c r="K82" s="98">
        <f t="shared" si="6"/>
        <v>23794.024164000002</v>
      </c>
    </row>
    <row r="83" spans="1:11" x14ac:dyDescent="0.2">
      <c r="A83" s="17"/>
      <c r="B83" s="2" t="s">
        <v>685</v>
      </c>
      <c r="C83" s="2" t="str">
        <f>IFERROR(VLOOKUP(B83,'Inyección reconocida'!$B$9:$C$500,2,0),VLOOKUP(B83,Retiros!$B$9:$C$500,2,0))</f>
        <v>SEN</v>
      </c>
      <c r="D83" s="98">
        <f>SUMIF(Retiros!B:B,$B83,Retiros!P:P)</f>
        <v>0</v>
      </c>
      <c r="E83" s="98">
        <f>SUMIF(Obligación!B:B,$B83,Obligación!P:P)</f>
        <v>0</v>
      </c>
      <c r="F83" s="98">
        <f>SUMIF('Inyección reconocida'!B:B,$B83,'Inyección reconocida'!P:P)</f>
        <v>5892.9198849999993</v>
      </c>
      <c r="G83" s="98">
        <f t="shared" si="4"/>
        <v>5892.9198849999993</v>
      </c>
      <c r="H83" s="16">
        <v>4929</v>
      </c>
      <c r="I83" s="16">
        <v>0</v>
      </c>
      <c r="J83" s="98">
        <f t="shared" si="5"/>
        <v>10821.919884999999</v>
      </c>
      <c r="K83" s="98">
        <f t="shared" si="6"/>
        <v>10821.919884999999</v>
      </c>
    </row>
    <row r="84" spans="1:11" x14ac:dyDescent="0.2">
      <c r="A84" s="17"/>
      <c r="B84" s="2" t="s">
        <v>711</v>
      </c>
      <c r="C84" s="2" t="str">
        <f>IFERROR(VLOOKUP(B84,'Inyección reconocida'!$B$9:$C$500,2,0),VLOOKUP(B84,Retiros!$B$9:$C$500,2,0))</f>
        <v>SEN</v>
      </c>
      <c r="D84" s="98">
        <f>SUMIF(Retiros!B:B,$B84,Retiros!P:P)</f>
        <v>1093.5235490000002</v>
      </c>
      <c r="E84" s="98">
        <f>SUMIF(Obligación!B:B,$B84,Obligación!P:P)</f>
        <v>109.35235490000002</v>
      </c>
      <c r="F84" s="98">
        <f>SUMIF('Inyección reconocida'!B:B,$B84,'Inyección reconocida'!P:P)</f>
        <v>1386.0214139999996</v>
      </c>
      <c r="G84" s="98">
        <f t="shared" si="4"/>
        <v>1276.6690590999997</v>
      </c>
      <c r="H84" s="16">
        <v>18.508759999999985</v>
      </c>
      <c r="I84" s="16">
        <v>0</v>
      </c>
      <c r="J84" s="98">
        <f t="shared" si="5"/>
        <v>1295.1778190999994</v>
      </c>
      <c r="K84" s="98">
        <f t="shared" si="6"/>
        <v>1295.1778190999994</v>
      </c>
    </row>
    <row r="85" spans="1:11" x14ac:dyDescent="0.2">
      <c r="A85" s="17"/>
      <c r="B85" s="2" t="s">
        <v>718</v>
      </c>
      <c r="C85" s="2" t="str">
        <f>IFERROR(VLOOKUP(B85,'Inyección reconocida'!$B$9:$C$500,2,0),VLOOKUP(B85,Retiros!$B$9:$C$500,2,0))</f>
        <v>SEN</v>
      </c>
      <c r="D85" s="98">
        <f>SUMIF(Retiros!B:B,$B85,Retiros!P:P)</f>
        <v>0</v>
      </c>
      <c r="E85" s="98">
        <f>SUMIF(Obligación!B:B,$B85,Obligación!P:P)</f>
        <v>0</v>
      </c>
      <c r="F85" s="98">
        <f>SUMIF('Inyección reconocida'!B:B,$B85,'Inyección reconocida'!P:P)</f>
        <v>6765.9446329999982</v>
      </c>
      <c r="G85" s="98">
        <f t="shared" si="4"/>
        <v>6765.9446329999982</v>
      </c>
      <c r="H85" s="16">
        <v>700</v>
      </c>
      <c r="I85" s="16">
        <v>0</v>
      </c>
      <c r="J85" s="98">
        <f t="shared" si="5"/>
        <v>7465.9446329999982</v>
      </c>
      <c r="K85" s="98">
        <f t="shared" si="6"/>
        <v>7465.9446329999982</v>
      </c>
    </row>
    <row r="86" spans="1:11" x14ac:dyDescent="0.2">
      <c r="A86" s="17"/>
      <c r="B86" s="2" t="s">
        <v>613</v>
      </c>
      <c r="C86" s="2" t="str">
        <f>IFERROR(VLOOKUP(B86,'Inyección reconocida'!$B$9:$C$500,2,0),VLOOKUP(B86,Retiros!$B$9:$C$500,2,0))</f>
        <v>SEN</v>
      </c>
      <c r="D86" s="98">
        <f>SUMIF(Retiros!B:B,$B86,Retiros!P:P)</f>
        <v>0</v>
      </c>
      <c r="E86" s="98">
        <f>SUMIF(Obligación!B:B,$B86,Obligación!P:P)</f>
        <v>0</v>
      </c>
      <c r="F86" s="98">
        <f>SUMIF('Inyección reconocida'!B:B,$B86,'Inyección reconocida'!P:P)</f>
        <v>8656.0179450000014</v>
      </c>
      <c r="G86" s="98">
        <f t="shared" si="4"/>
        <v>8656.0179450000014</v>
      </c>
      <c r="H86" s="16">
        <v>7586.2469649999966</v>
      </c>
      <c r="I86" s="16">
        <v>0</v>
      </c>
      <c r="J86" s="98">
        <f t="shared" si="5"/>
        <v>16242.264909999998</v>
      </c>
      <c r="K86" s="98">
        <f t="shared" si="6"/>
        <v>16242.264909999998</v>
      </c>
    </row>
    <row r="87" spans="1:11" x14ac:dyDescent="0.2">
      <c r="A87" s="17"/>
      <c r="B87" s="2" t="s">
        <v>572</v>
      </c>
      <c r="C87" s="2" t="str">
        <f>IFERROR(VLOOKUP(B87,'Inyección reconocida'!$B$9:$C$500,2,0),VLOOKUP(B87,Retiros!$B$9:$C$500,2,0))</f>
        <v>SEN</v>
      </c>
      <c r="D87" s="98">
        <f>SUMIF(Retiros!B:B,$B87,Retiros!P:P)</f>
        <v>0</v>
      </c>
      <c r="E87" s="98">
        <f>SUMIF(Obligación!B:B,$B87,Obligación!P:P)</f>
        <v>0</v>
      </c>
      <c r="F87" s="98">
        <f>SUMIF('Inyección reconocida'!B:B,$B87,'Inyección reconocida'!P:P)</f>
        <v>11596.904411999998</v>
      </c>
      <c r="G87" s="98">
        <f t="shared" si="4"/>
        <v>11596.904411999998</v>
      </c>
      <c r="H87" s="16">
        <v>11175.918794999998</v>
      </c>
      <c r="I87" s="16">
        <v>0</v>
      </c>
      <c r="J87" s="98">
        <f t="shared" si="5"/>
        <v>22772.823206999994</v>
      </c>
      <c r="K87" s="98">
        <f t="shared" si="6"/>
        <v>22772.823206999994</v>
      </c>
    </row>
    <row r="88" spans="1:11" x14ac:dyDescent="0.2">
      <c r="A88" s="17"/>
      <c r="B88" s="2" t="s">
        <v>611</v>
      </c>
      <c r="C88" s="2" t="str">
        <f>IFERROR(VLOOKUP(B88,'Inyección reconocida'!$B$9:$C$500,2,0),VLOOKUP(B88,Retiros!$B$9:$C$500,2,0))</f>
        <v>SEN</v>
      </c>
      <c r="D88" s="98">
        <f>SUMIF(Retiros!B:B,$B88,Retiros!P:P)</f>
        <v>26338.034936781249</v>
      </c>
      <c r="E88" s="98">
        <f>SUMIF(Obligación!B:B,$B88,Obligación!P:P)</f>
        <v>2633.8034936781255</v>
      </c>
      <c r="F88" s="98">
        <f>SUMIF('Inyección reconocida'!B:B,$B88,'Inyección reconocida'!P:P)</f>
        <v>60654.515928000008</v>
      </c>
      <c r="G88" s="98">
        <f t="shared" si="4"/>
        <v>58020.712434321882</v>
      </c>
      <c r="H88" s="16">
        <v>27503</v>
      </c>
      <c r="I88" s="16">
        <v>0</v>
      </c>
      <c r="J88" s="98">
        <f t="shared" si="5"/>
        <v>85523.712434321889</v>
      </c>
      <c r="K88" s="98">
        <f t="shared" si="6"/>
        <v>85523.712434321889</v>
      </c>
    </row>
    <row r="89" spans="1:11" x14ac:dyDescent="0.2">
      <c r="A89" s="17"/>
      <c r="B89" s="2" t="s">
        <v>704</v>
      </c>
      <c r="C89" s="2" t="str">
        <f>IFERROR(VLOOKUP(B89,'Inyección reconocida'!$B$9:$C$500,2,0),VLOOKUP(B89,Retiros!$B$9:$C$500,2,0))</f>
        <v>SEN</v>
      </c>
      <c r="D89" s="98">
        <f>SUMIF(Retiros!B:B,$B89,Retiros!P:P)</f>
        <v>211562.49197000006</v>
      </c>
      <c r="E89" s="98">
        <f>SUMIF(Obligación!B:B,$B89,Obligación!P:P)</f>
        <v>21156.249197000005</v>
      </c>
      <c r="F89" s="98">
        <f>SUMIF('Inyección reconocida'!B:B,$B89,'Inyección reconocida'!P:P)</f>
        <v>274760.91277100006</v>
      </c>
      <c r="G89" s="98">
        <f t="shared" si="4"/>
        <v>253604.66357400006</v>
      </c>
      <c r="H89" s="16">
        <v>85091</v>
      </c>
      <c r="I89" s="16">
        <v>0</v>
      </c>
      <c r="J89" s="98">
        <f t="shared" si="5"/>
        <v>338695.66357400006</v>
      </c>
      <c r="K89" s="98">
        <f t="shared" si="6"/>
        <v>338695.66357400006</v>
      </c>
    </row>
    <row r="90" spans="1:11" x14ac:dyDescent="0.2">
      <c r="A90" s="17"/>
      <c r="B90" s="2" t="s">
        <v>48</v>
      </c>
      <c r="C90" s="2" t="str">
        <f>IFERROR(VLOOKUP(B90,'Inyección reconocida'!$B$9:$C$500,2,0),VLOOKUP(B90,Retiros!$B$9:$C$500,2,0))</f>
        <v>SEN</v>
      </c>
      <c r="D90" s="98">
        <f>SUMIF(Retiros!B:B,$B90,Retiros!P:P)</f>
        <v>99880.784548128184</v>
      </c>
      <c r="E90" s="98">
        <f>SUMIF(Obligación!B:B,$B90,Obligación!P:P)</f>
        <v>6991.6549183689722</v>
      </c>
      <c r="F90" s="98">
        <f>SUMIF('Inyección reconocida'!B:B,$B90,'Inyección reconocida'!P:P)</f>
        <v>0</v>
      </c>
      <c r="G90" s="98">
        <f t="shared" si="4"/>
        <v>-6991.6549183689722</v>
      </c>
      <c r="H90" s="16">
        <v>0</v>
      </c>
      <c r="I90" s="16">
        <v>0</v>
      </c>
      <c r="J90" s="98">
        <f t="shared" si="5"/>
        <v>-6991.6549183689722</v>
      </c>
      <c r="K90" s="98">
        <f t="shared" si="6"/>
        <v>0</v>
      </c>
    </row>
    <row r="91" spans="1:11" x14ac:dyDescent="0.2">
      <c r="A91" s="17"/>
      <c r="B91" s="2" t="s">
        <v>79</v>
      </c>
      <c r="C91" s="2" t="str">
        <f>IFERROR(VLOOKUP(B91,'Inyección reconocida'!$B$9:$C$500,2,0),VLOOKUP(B91,Retiros!$B$9:$C$500,2,0))</f>
        <v>SEN</v>
      </c>
      <c r="D91" s="98">
        <f>SUMIF(Retiros!B:B,$B91,Retiros!P:P)</f>
        <v>0</v>
      </c>
      <c r="E91" s="98">
        <f>SUMIF(Obligación!B:B,$B91,Obligación!P:P)</f>
        <v>0</v>
      </c>
      <c r="F91" s="98">
        <f>SUMIF('Inyección reconocida'!B:B,$B91,'Inyección reconocida'!P:P)</f>
        <v>0</v>
      </c>
      <c r="G91" s="98">
        <f t="shared" si="4"/>
        <v>0</v>
      </c>
      <c r="H91" s="16">
        <v>0</v>
      </c>
      <c r="I91" s="16">
        <v>0</v>
      </c>
      <c r="J91" s="98">
        <f t="shared" si="5"/>
        <v>0</v>
      </c>
      <c r="K91" s="98">
        <f t="shared" si="6"/>
        <v>0</v>
      </c>
    </row>
    <row r="92" spans="1:11" x14ac:dyDescent="0.2">
      <c r="A92" s="17"/>
      <c r="B92" s="2" t="s">
        <v>705</v>
      </c>
      <c r="C92" s="2" t="str">
        <f>IFERROR(VLOOKUP(B92,'Inyección reconocida'!$B$9:$C$500,2,0),VLOOKUP(B92,Retiros!$B$9:$C$500,2,0))</f>
        <v>SEN</v>
      </c>
      <c r="D92" s="98">
        <f>SUMIF(Retiros!B:B,$B92,Retiros!P:P)</f>
        <v>10148.308766</v>
      </c>
      <c r="E92" s="98">
        <f>SUMIF(Obligación!B:B,$B92,Obligación!P:P)</f>
        <v>1014.8308766000001</v>
      </c>
      <c r="F92" s="98">
        <f>SUMIF('Inyección reconocida'!B:B,$B92,'Inyección reconocida'!P:P)</f>
        <v>57997.60076109998</v>
      </c>
      <c r="G92" s="98">
        <f t="shared" si="4"/>
        <v>56982.769884499983</v>
      </c>
      <c r="H92" s="16">
        <v>16047</v>
      </c>
      <c r="I92" s="16">
        <v>0</v>
      </c>
      <c r="J92" s="98">
        <f t="shared" si="5"/>
        <v>73029.769884499983</v>
      </c>
      <c r="K92" s="98">
        <f t="shared" si="6"/>
        <v>73029.769884499983</v>
      </c>
    </row>
    <row r="93" spans="1:11" x14ac:dyDescent="0.2">
      <c r="A93" s="17"/>
      <c r="B93" s="2" t="s">
        <v>50</v>
      </c>
      <c r="C93" s="2" t="str">
        <f>IFERROR(VLOOKUP(B93,'Inyección reconocida'!$B$9:$C$500,2,0),VLOOKUP(B93,Retiros!$B$9:$C$500,2,0))</f>
        <v>SEN</v>
      </c>
      <c r="D93" s="98">
        <f>SUMIF(Retiros!B:B,$B93,Retiros!P:P)</f>
        <v>178497.48534519228</v>
      </c>
      <c r="E93" s="98">
        <f>SUMIF(Obligación!B:B,$B93,Obligación!P:P)</f>
        <v>12494.823974163462</v>
      </c>
      <c r="F93" s="98">
        <f>SUMIF('Inyección reconocida'!B:B,$B93,'Inyección reconocida'!P:P)</f>
        <v>0</v>
      </c>
      <c r="G93" s="98">
        <f t="shared" si="4"/>
        <v>-12494.823974163462</v>
      </c>
      <c r="H93" s="16">
        <v>0</v>
      </c>
      <c r="I93" s="16">
        <v>0</v>
      </c>
      <c r="J93" s="98">
        <f t="shared" si="5"/>
        <v>-12494.823974163462</v>
      </c>
      <c r="K93" s="98">
        <f t="shared" si="6"/>
        <v>0</v>
      </c>
    </row>
    <row r="94" spans="1:11" x14ac:dyDescent="0.2">
      <c r="A94" s="17"/>
      <c r="B94" s="2" t="s">
        <v>785</v>
      </c>
      <c r="C94" s="2" t="str">
        <f>IFERROR(VLOOKUP(B94,'Inyección reconocida'!$B$9:$C$500,2,0),VLOOKUP(B94,Retiros!$B$9:$C$500,2,0))</f>
        <v>SEN</v>
      </c>
      <c r="D94" s="98">
        <f>SUMIF(Retiros!B:B,$B94,Retiros!P:P)</f>
        <v>0</v>
      </c>
      <c r="E94" s="98">
        <f>SUMIF(Obligación!B:B,$B94,Obligación!P:P)</f>
        <v>0</v>
      </c>
      <c r="F94" s="98">
        <f>SUMIF('Inyección reconocida'!B:B,$B94,'Inyección reconocida'!P:P)</f>
        <v>4849.2976750000007</v>
      </c>
      <c r="G94" s="98">
        <f t="shared" si="4"/>
        <v>4849.2976750000007</v>
      </c>
      <c r="H94" s="16">
        <v>0</v>
      </c>
      <c r="I94" s="16">
        <v>0</v>
      </c>
      <c r="J94" s="98">
        <f t="shared" si="5"/>
        <v>4849.2976750000007</v>
      </c>
      <c r="K94" s="98">
        <f t="shared" si="6"/>
        <v>4849.2976750000007</v>
      </c>
    </row>
    <row r="95" spans="1:11" x14ac:dyDescent="0.2">
      <c r="A95" s="17"/>
      <c r="B95" s="2" t="s">
        <v>678</v>
      </c>
      <c r="C95" s="2" t="str">
        <f>IFERROR(VLOOKUP(B95,'Inyección reconocida'!$B$9:$C$500,2,0),VLOOKUP(B95,Retiros!$B$9:$C$500,2,0))</f>
        <v>SEN</v>
      </c>
      <c r="D95" s="98">
        <f>SUMIF(Retiros!B:B,$B95,Retiros!P:P)</f>
        <v>15277323.88280334</v>
      </c>
      <c r="E95" s="98">
        <f>SUMIF(Obligación!B:B,$B95,Obligación!P:P)</f>
        <v>1268876.6071585286</v>
      </c>
      <c r="F95" s="98">
        <f>SUMIF('Inyección reconocida'!B:B,$B95,'Inyección reconocida'!P:P)</f>
        <v>277932.2282555055</v>
      </c>
      <c r="G95" s="98">
        <f t="shared" si="4"/>
        <v>-990944.3789030232</v>
      </c>
      <c r="H95" s="16">
        <v>255641.52287060005</v>
      </c>
      <c r="I95" s="16">
        <v>0</v>
      </c>
      <c r="J95" s="98">
        <f t="shared" si="5"/>
        <v>-735302.85603242309</v>
      </c>
      <c r="K95" s="98">
        <f t="shared" si="6"/>
        <v>0</v>
      </c>
    </row>
    <row r="96" spans="1:11" x14ac:dyDescent="0.2">
      <c r="A96" s="17"/>
      <c r="B96" s="2" t="s">
        <v>80</v>
      </c>
      <c r="C96" s="2" t="str">
        <f>IFERROR(VLOOKUP(B96,'Inyección reconocida'!$B$9:$C$500,2,0),VLOOKUP(B96,Retiros!$B$9:$C$500,2,0))</f>
        <v>SEN</v>
      </c>
      <c r="D96" s="98">
        <f>SUMIF(Retiros!B:B,$B96,Retiros!P:P)</f>
        <v>0</v>
      </c>
      <c r="E96" s="98">
        <f>SUMIF(Obligación!B:B,$B96,Obligación!P:P)</f>
        <v>0</v>
      </c>
      <c r="F96" s="98">
        <f>SUMIF('Inyección reconocida'!B:B,$B96,'Inyección reconocida'!P:P)</f>
        <v>12374.646377999999</v>
      </c>
      <c r="G96" s="98">
        <f t="shared" si="4"/>
        <v>12374.646377999999</v>
      </c>
      <c r="H96" s="16">
        <v>13357.074669999998</v>
      </c>
      <c r="I96" s="16">
        <v>0</v>
      </c>
      <c r="J96" s="98">
        <f t="shared" si="5"/>
        <v>25731.721047999999</v>
      </c>
      <c r="K96" s="98">
        <f t="shared" si="6"/>
        <v>25731.721047999999</v>
      </c>
    </row>
    <row r="97" spans="1:11" x14ac:dyDescent="0.2">
      <c r="A97" s="17"/>
      <c r="B97" s="2" t="s">
        <v>69</v>
      </c>
      <c r="C97" s="2" t="str">
        <f>IFERROR(VLOOKUP(B97,'Inyección reconocida'!$B$9:$C$500,2,0),VLOOKUP(B97,Retiros!$B$9:$C$500,2,0))</f>
        <v>SEN</v>
      </c>
      <c r="D97" s="98">
        <f>SUMIF(Retiros!B:B,$B97,Retiros!P:P)</f>
        <v>46216.114720999991</v>
      </c>
      <c r="E97" s="98">
        <f>SUMIF(Obligación!B:B,$B97,Obligación!P:P)</f>
        <v>3235.1280304700003</v>
      </c>
      <c r="F97" s="98">
        <f>SUMIF('Inyección reconocida'!B:B,$B97,'Inyección reconocida'!P:P)</f>
        <v>101925.00501200001</v>
      </c>
      <c r="G97" s="98">
        <f t="shared" si="4"/>
        <v>98689.876981530004</v>
      </c>
      <c r="H97" s="16">
        <v>105577.76682600001</v>
      </c>
      <c r="I97" s="16">
        <v>0</v>
      </c>
      <c r="J97" s="98">
        <f t="shared" si="5"/>
        <v>204267.64380753002</v>
      </c>
      <c r="K97" s="98">
        <f t="shared" si="6"/>
        <v>204267.64380753002</v>
      </c>
    </row>
    <row r="98" spans="1:11" x14ac:dyDescent="0.2">
      <c r="A98" s="17"/>
      <c r="B98" s="2" t="s">
        <v>137</v>
      </c>
      <c r="C98" s="2" t="str">
        <f>IFERROR(VLOOKUP(B98,'Inyección reconocida'!$B$9:$C$500,2,0),VLOOKUP(B98,Retiros!$B$9:$C$500,2,0))</f>
        <v>SEN</v>
      </c>
      <c r="D98" s="98">
        <f>SUMIF(Retiros!B:B,$B98,Retiros!P:P)</f>
        <v>0</v>
      </c>
      <c r="E98" s="98">
        <f>SUMIF(Obligación!B:B,$B98,Obligación!P:P)</f>
        <v>0</v>
      </c>
      <c r="F98" s="98">
        <f>SUMIF('Inyección reconocida'!B:B,$B98,'Inyección reconocida'!P:P)</f>
        <v>0</v>
      </c>
      <c r="G98" s="98">
        <f t="shared" si="4"/>
        <v>0</v>
      </c>
      <c r="H98" s="16">
        <v>0</v>
      </c>
      <c r="I98" s="16">
        <v>0</v>
      </c>
      <c r="J98" s="98">
        <f t="shared" si="5"/>
        <v>0</v>
      </c>
      <c r="K98" s="98">
        <f t="shared" si="6"/>
        <v>0</v>
      </c>
    </row>
    <row r="99" spans="1:11" x14ac:dyDescent="0.2">
      <c r="A99" s="17"/>
      <c r="B99" s="2" t="s">
        <v>130</v>
      </c>
      <c r="C99" s="2" t="str">
        <f>IFERROR(VLOOKUP(B99,'Inyección reconocida'!$B$9:$C$500,2,0),VLOOKUP(B99,Retiros!$B$9:$C$500,2,0))</f>
        <v>SEN</v>
      </c>
      <c r="D99" s="98">
        <f>SUMIF(Retiros!B:B,$B99,Retiros!P:P)</f>
        <v>11741.305032000004</v>
      </c>
      <c r="E99" s="98">
        <f>SUMIF(Obligación!B:B,$B99,Obligación!P:P)</f>
        <v>1174.1305032000005</v>
      </c>
      <c r="F99" s="98">
        <f>SUMIF('Inyección reconocida'!B:B,$B99,'Inyección reconocida'!P:P)</f>
        <v>34006.459857999995</v>
      </c>
      <c r="G99" s="98">
        <f t="shared" si="4"/>
        <v>32832.329354799993</v>
      </c>
      <c r="H99" s="16">
        <v>40429.675011999992</v>
      </c>
      <c r="I99" s="16">
        <v>0</v>
      </c>
      <c r="J99" s="98">
        <f t="shared" si="5"/>
        <v>73262.004366799985</v>
      </c>
      <c r="K99" s="98">
        <f t="shared" si="6"/>
        <v>73262.004366799985</v>
      </c>
    </row>
    <row r="100" spans="1:11" x14ac:dyDescent="0.2">
      <c r="A100" s="17"/>
      <c r="B100" s="2" t="s">
        <v>148</v>
      </c>
      <c r="C100" s="2" t="str">
        <f>IFERROR(VLOOKUP(B100,'Inyección reconocida'!$B$9:$C$500,2,0),VLOOKUP(B100,Retiros!$B$9:$C$500,2,0))</f>
        <v>SEN</v>
      </c>
      <c r="D100" s="98">
        <f>SUMIF(Retiros!B:B,$B100,Retiros!P:P)</f>
        <v>0</v>
      </c>
      <c r="E100" s="98">
        <f>SUMIF(Obligación!B:B,$B100,Obligación!P:P)</f>
        <v>0</v>
      </c>
      <c r="F100" s="98">
        <f>SUMIF('Inyección reconocida'!B:B,$B100,'Inyección reconocida'!P:P)</f>
        <v>168.94744800000001</v>
      </c>
      <c r="G100" s="98">
        <f t="shared" si="4"/>
        <v>168.94744800000001</v>
      </c>
      <c r="H100" s="16">
        <v>154.84357400000002</v>
      </c>
      <c r="I100" s="16">
        <v>0</v>
      </c>
      <c r="J100" s="98">
        <f t="shared" si="5"/>
        <v>323.791022</v>
      </c>
      <c r="K100" s="98">
        <f t="shared" si="6"/>
        <v>323.791022</v>
      </c>
    </row>
    <row r="101" spans="1:11" x14ac:dyDescent="0.2">
      <c r="A101" s="17"/>
      <c r="B101" s="2" t="s">
        <v>689</v>
      </c>
      <c r="C101" s="2" t="str">
        <f>IFERROR(VLOOKUP(B101,'Inyección reconocida'!$B$9:$C$500,2,0),VLOOKUP(B101,Retiros!$B$9:$C$500,2,0))</f>
        <v>SEN</v>
      </c>
      <c r="D101" s="98">
        <f>SUMIF(Retiros!B:B,$B101,Retiros!P:P)</f>
        <v>0</v>
      </c>
      <c r="E101" s="98">
        <f>SUMIF(Obligación!B:B,$B101,Obligación!P:P)</f>
        <v>0</v>
      </c>
      <c r="F101" s="98">
        <f>SUMIF('Inyección reconocida'!B:B,$B101,'Inyección reconocida'!P:P)</f>
        <v>675.27804500000025</v>
      </c>
      <c r="G101" s="98">
        <f t="shared" si="4"/>
        <v>675.27804500000025</v>
      </c>
      <c r="H101" s="16">
        <v>1638.558565</v>
      </c>
      <c r="I101" s="16">
        <v>0</v>
      </c>
      <c r="J101" s="98">
        <f t="shared" si="5"/>
        <v>2313.8366100000003</v>
      </c>
      <c r="K101" s="98">
        <f t="shared" si="6"/>
        <v>2313.8366100000003</v>
      </c>
    </row>
    <row r="102" spans="1:11" x14ac:dyDescent="0.2">
      <c r="A102" s="17"/>
      <c r="B102" s="2" t="s">
        <v>55</v>
      </c>
      <c r="C102" s="2" t="str">
        <f>IFERROR(VLOOKUP(B102,'Inyección reconocida'!$B$9:$C$500,2,0),VLOOKUP(B102,Retiros!$B$9:$C$500,2,0))</f>
        <v>SEN</v>
      </c>
      <c r="D102" s="98">
        <f>SUMIF(Retiros!B:B,$B102,Retiros!P:P)</f>
        <v>0</v>
      </c>
      <c r="E102" s="98">
        <f>SUMIF(Obligación!B:B,$B102,Obligación!P:P)</f>
        <v>0</v>
      </c>
      <c r="F102" s="98">
        <f>SUMIF('Inyección reconocida'!B:B,$B102,'Inyección reconocida'!P:P)</f>
        <v>12768.72289589906</v>
      </c>
      <c r="G102" s="98">
        <f t="shared" si="4"/>
        <v>12768.72289589906</v>
      </c>
      <c r="H102" s="16">
        <v>19438.183176000006</v>
      </c>
      <c r="I102" s="16">
        <v>0</v>
      </c>
      <c r="J102" s="98">
        <f t="shared" si="5"/>
        <v>32206.906071899066</v>
      </c>
      <c r="K102" s="98">
        <f t="shared" si="6"/>
        <v>32206.906071899066</v>
      </c>
    </row>
    <row r="103" spans="1:11" x14ac:dyDescent="0.2">
      <c r="A103" s="17"/>
      <c r="B103" s="2" t="s">
        <v>627</v>
      </c>
      <c r="C103" s="2" t="str">
        <f>IFERROR(VLOOKUP(B103,'Inyección reconocida'!$B$9:$C$500,2,0),VLOOKUP(B103,Retiros!$B$9:$C$500,2,0))</f>
        <v>SEN</v>
      </c>
      <c r="D103" s="98">
        <f>SUMIF(Retiros!B:B,$B103,Retiros!P:P)</f>
        <v>7023228.5170301525</v>
      </c>
      <c r="E103" s="98">
        <f>SUMIF(Obligación!B:B,$B103,Obligación!P:P)</f>
        <v>651549.28824156255</v>
      </c>
      <c r="F103" s="98">
        <f>SUMIF('Inyección reconocida'!B:B,$B103,'Inyección reconocida'!P:P)</f>
        <v>1728.3098580000001</v>
      </c>
      <c r="G103" s="98">
        <f t="shared" si="4"/>
        <v>-649820.97838356253</v>
      </c>
      <c r="H103" s="16">
        <v>0</v>
      </c>
      <c r="I103" s="16">
        <v>0</v>
      </c>
      <c r="J103" s="98">
        <f t="shared" si="5"/>
        <v>-649820.97838356253</v>
      </c>
      <c r="K103" s="98">
        <f t="shared" si="6"/>
        <v>0</v>
      </c>
    </row>
    <row r="104" spans="1:11" x14ac:dyDescent="0.2">
      <c r="A104" s="17"/>
      <c r="B104" s="2" t="s">
        <v>81</v>
      </c>
      <c r="C104" s="2" t="str">
        <f>IFERROR(VLOOKUP(B104,'Inyección reconocida'!$B$9:$C$500,2,0),VLOOKUP(B104,Retiros!$B$9:$C$500,2,0))</f>
        <v>SEN</v>
      </c>
      <c r="D104" s="98">
        <f>SUMIF(Retiros!B:B,$B104,Retiros!P:P)</f>
        <v>0</v>
      </c>
      <c r="E104" s="98">
        <f>SUMIF(Obligación!B:B,$B104,Obligación!P:P)</f>
        <v>0</v>
      </c>
      <c r="F104" s="98">
        <f>SUMIF('Inyección reconocida'!B:B,$B104,'Inyección reconocida'!P:P)</f>
        <v>0</v>
      </c>
      <c r="G104" s="98">
        <f t="shared" si="4"/>
        <v>0</v>
      </c>
      <c r="H104" s="16">
        <v>0</v>
      </c>
      <c r="I104" s="16">
        <v>0</v>
      </c>
      <c r="J104" s="98">
        <f t="shared" si="5"/>
        <v>0</v>
      </c>
      <c r="K104" s="98">
        <f t="shared" si="6"/>
        <v>0</v>
      </c>
    </row>
    <row r="105" spans="1:11" x14ac:dyDescent="0.2">
      <c r="A105" s="17"/>
      <c r="B105" s="2" t="s">
        <v>53</v>
      </c>
      <c r="C105" s="2" t="str">
        <f>IFERROR(VLOOKUP(B105,'Inyección reconocida'!$B$9:$C$500,2,0),VLOOKUP(B105,Retiros!$B$9:$C$500,2,0))</f>
        <v>SEN</v>
      </c>
      <c r="D105" s="98">
        <f>SUMIF(Retiros!B:B,$B105,Retiros!P:P)</f>
        <v>381365.63574447681</v>
      </c>
      <c r="E105" s="98">
        <f>SUMIF(Obligación!B:B,$B105,Obligación!P:P)</f>
        <v>31976.403021627673</v>
      </c>
      <c r="F105" s="98">
        <f>SUMIF('Inyección reconocida'!B:B,$B105,'Inyección reconocida'!P:P)</f>
        <v>0</v>
      </c>
      <c r="G105" s="98">
        <f t="shared" si="4"/>
        <v>-31976.403021627673</v>
      </c>
      <c r="H105" s="16">
        <v>0</v>
      </c>
      <c r="I105" s="16">
        <v>0</v>
      </c>
      <c r="J105" s="98">
        <f t="shared" si="5"/>
        <v>-31976.403021627673</v>
      </c>
      <c r="K105" s="98">
        <f t="shared" si="6"/>
        <v>0</v>
      </c>
    </row>
    <row r="106" spans="1:11" x14ac:dyDescent="0.2">
      <c r="A106" s="17"/>
      <c r="B106" s="2" t="s">
        <v>126</v>
      </c>
      <c r="C106" s="2" t="str">
        <f>IFERROR(VLOOKUP(B106,'Inyección reconocida'!$B$9:$C$500,2,0),VLOOKUP(B106,Retiros!$B$9:$C$500,2,0))</f>
        <v>SEN</v>
      </c>
      <c r="D106" s="98">
        <f>SUMIF(Retiros!B:B,$B106,Retiros!P:P)</f>
        <v>0</v>
      </c>
      <c r="E106" s="98">
        <f>SUMIF(Obligación!B:B,$B106,Obligación!P:P)</f>
        <v>0</v>
      </c>
      <c r="F106" s="98">
        <f>SUMIF('Inyección reconocida'!B:B,$B106,'Inyección reconocida'!P:P)</f>
        <v>0</v>
      </c>
      <c r="G106" s="98">
        <f t="shared" si="4"/>
        <v>0</v>
      </c>
      <c r="H106" s="16">
        <v>0</v>
      </c>
      <c r="I106" s="16">
        <v>0</v>
      </c>
      <c r="J106" s="98">
        <f t="shared" si="5"/>
        <v>0</v>
      </c>
      <c r="K106" s="98">
        <f t="shared" si="6"/>
        <v>0</v>
      </c>
    </row>
    <row r="107" spans="1:11" x14ac:dyDescent="0.2">
      <c r="A107" s="17"/>
      <c r="B107" s="2" t="s">
        <v>614</v>
      </c>
      <c r="C107" s="2" t="str">
        <f>IFERROR(VLOOKUP(B107,'Inyección reconocida'!$B$9:$C$500,2,0),VLOOKUP(B107,Retiros!$B$9:$C$500,2,0))</f>
        <v>SEN</v>
      </c>
      <c r="D107" s="98">
        <f>SUMIF(Retiros!B:B,$B107,Retiros!P:P)</f>
        <v>30794.490337000014</v>
      </c>
      <c r="E107" s="98">
        <f>SUMIF(Obligación!B:B,$B107,Obligación!P:P)</f>
        <v>3079.4490337000011</v>
      </c>
      <c r="F107" s="98">
        <f>SUMIF('Inyección reconocida'!B:B,$B107,'Inyección reconocida'!P:P)</f>
        <v>31151.139183000014</v>
      </c>
      <c r="G107" s="98">
        <f t="shared" si="4"/>
        <v>28071.690149300011</v>
      </c>
      <c r="H107" s="16">
        <v>33397.425499000004</v>
      </c>
      <c r="I107" s="16">
        <v>0</v>
      </c>
      <c r="J107" s="98">
        <f t="shared" si="5"/>
        <v>61469.115648300016</v>
      </c>
      <c r="K107" s="98">
        <f t="shared" si="6"/>
        <v>61469.115648300016</v>
      </c>
    </row>
    <row r="108" spans="1:11" x14ac:dyDescent="0.2">
      <c r="A108" s="17"/>
      <c r="B108" s="2" t="s">
        <v>398</v>
      </c>
      <c r="C108" s="2" t="str">
        <f>IFERROR(VLOOKUP(B108,'Inyección reconocida'!$B$9:$C$500,2,0),VLOOKUP(B108,Retiros!$B$9:$C$500,2,0))</f>
        <v>SEN</v>
      </c>
      <c r="D108" s="98">
        <f>SUMIF(Retiros!B:B,$B108,Retiros!P:P)</f>
        <v>0</v>
      </c>
      <c r="E108" s="98">
        <f>SUMIF(Obligación!B:B,$B108,Obligación!P:P)</f>
        <v>0</v>
      </c>
      <c r="F108" s="98">
        <f>SUMIF('Inyección reconocida'!B:B,$B108,'Inyección reconocida'!P:P)</f>
        <v>260936.436055</v>
      </c>
      <c r="G108" s="98">
        <f t="shared" si="4"/>
        <v>260936.436055</v>
      </c>
      <c r="H108" s="16">
        <v>289713.87374799995</v>
      </c>
      <c r="I108" s="16">
        <v>0</v>
      </c>
      <c r="J108" s="98">
        <f t="shared" si="5"/>
        <v>550650.30980299995</v>
      </c>
      <c r="K108" s="98">
        <f t="shared" si="6"/>
        <v>550650.30980299995</v>
      </c>
    </row>
    <row r="109" spans="1:11" x14ac:dyDescent="0.2">
      <c r="A109" s="17"/>
      <c r="B109" s="2" t="s">
        <v>82</v>
      </c>
      <c r="C109" s="2" t="str">
        <f>IFERROR(VLOOKUP(B109,'Inyección reconocida'!$B$9:$C$500,2,0),VLOOKUP(B109,Retiros!$B$9:$C$500,2,0))</f>
        <v>SEN</v>
      </c>
      <c r="D109" s="98">
        <f>SUMIF(Retiros!B:B,$B109,Retiros!P:P)</f>
        <v>0</v>
      </c>
      <c r="E109" s="98">
        <f>SUMIF(Obligación!B:B,$B109,Obligación!P:P)</f>
        <v>0</v>
      </c>
      <c r="F109" s="98">
        <f>SUMIF('Inyección reconocida'!B:B,$B109,'Inyección reconocida'!P:P)</f>
        <v>0</v>
      </c>
      <c r="G109" s="98">
        <f t="shared" si="4"/>
        <v>0</v>
      </c>
      <c r="H109" s="16">
        <v>0</v>
      </c>
      <c r="I109" s="16">
        <v>0</v>
      </c>
      <c r="J109" s="98">
        <f t="shared" si="5"/>
        <v>0</v>
      </c>
      <c r="K109" s="98">
        <f t="shared" si="6"/>
        <v>0</v>
      </c>
    </row>
    <row r="110" spans="1:11" x14ac:dyDescent="0.2">
      <c r="A110" s="17"/>
      <c r="B110" s="2" t="s">
        <v>566</v>
      </c>
      <c r="C110" s="2" t="str">
        <f>IFERROR(VLOOKUP(B110,'Inyección reconocida'!$B$9:$C$500,2,0),VLOOKUP(B110,Retiros!$B$9:$C$500,2,0))</f>
        <v>SEN</v>
      </c>
      <c r="D110" s="98">
        <f>SUMIF(Retiros!B:B,$B110,Retiros!P:P)</f>
        <v>47010.251685337207</v>
      </c>
      <c r="E110" s="98">
        <f>SUMIF(Obligación!B:B,$B110,Obligación!P:P)</f>
        <v>4701.0251685337216</v>
      </c>
      <c r="F110" s="98">
        <f>SUMIF('Inyección reconocida'!B:B,$B110,'Inyección reconocida'!P:P)</f>
        <v>10484.394995999997</v>
      </c>
      <c r="G110" s="98">
        <f t="shared" si="4"/>
        <v>5783.3698274662756</v>
      </c>
      <c r="H110" s="16">
        <v>2335</v>
      </c>
      <c r="I110" s="16">
        <v>0</v>
      </c>
      <c r="J110" s="98">
        <f t="shared" si="5"/>
        <v>8118.3698274662756</v>
      </c>
      <c r="K110" s="98">
        <f t="shared" si="6"/>
        <v>8118.3698274662756</v>
      </c>
    </row>
    <row r="111" spans="1:11" x14ac:dyDescent="0.2">
      <c r="A111" s="17"/>
      <c r="B111" s="2" t="s">
        <v>724</v>
      </c>
      <c r="C111" s="2" t="str">
        <f>IFERROR(VLOOKUP(B111,'Inyección reconocida'!$B$9:$C$500,2,0),VLOOKUP(B111,Retiros!$B$9:$C$500,2,0))</f>
        <v>SEN</v>
      </c>
      <c r="D111" s="98">
        <f>SUMIF(Retiros!B:B,$B111,Retiros!P:P)</f>
        <v>277680.39916052541</v>
      </c>
      <c r="E111" s="98">
        <f>SUMIF(Obligación!B:B,$B111,Obligación!P:P)</f>
        <v>27768.039916052541</v>
      </c>
      <c r="F111" s="98">
        <f>SUMIF('Inyección reconocida'!B:B,$B111,'Inyección reconocida'!P:P)</f>
        <v>0</v>
      </c>
      <c r="G111" s="98">
        <f t="shared" si="4"/>
        <v>-27768.039916052541</v>
      </c>
      <c r="H111" s="16">
        <v>0</v>
      </c>
      <c r="I111" s="16">
        <v>0</v>
      </c>
      <c r="J111" s="98">
        <f t="shared" si="5"/>
        <v>-27768.039916052541</v>
      </c>
      <c r="K111" s="98">
        <f t="shared" si="6"/>
        <v>0</v>
      </c>
    </row>
    <row r="112" spans="1:11" x14ac:dyDescent="0.2">
      <c r="A112" s="17"/>
      <c r="B112" s="2" t="s">
        <v>83</v>
      </c>
      <c r="C112" s="2" t="str">
        <f>IFERROR(VLOOKUP(B112,'Inyección reconocida'!$B$9:$C$500,2,0),VLOOKUP(B112,Retiros!$B$9:$C$500,2,0))</f>
        <v>SEN</v>
      </c>
      <c r="D112" s="98">
        <f>SUMIF(Retiros!B:B,$B112,Retiros!P:P)</f>
        <v>0</v>
      </c>
      <c r="E112" s="98">
        <f>SUMIF(Obligación!B:B,$B112,Obligación!P:P)</f>
        <v>0</v>
      </c>
      <c r="F112" s="98">
        <f>SUMIF('Inyección reconocida'!B:B,$B112,'Inyección reconocida'!P:P)</f>
        <v>57098.600204999981</v>
      </c>
      <c r="G112" s="98">
        <f t="shared" si="4"/>
        <v>57098.600204999981</v>
      </c>
      <c r="H112" s="16">
        <v>55802.238654999979</v>
      </c>
      <c r="I112" s="16">
        <v>0</v>
      </c>
      <c r="J112" s="98">
        <f t="shared" si="5"/>
        <v>112900.83885999996</v>
      </c>
      <c r="K112" s="98">
        <f t="shared" si="6"/>
        <v>112900.83885999996</v>
      </c>
    </row>
    <row r="113" spans="1:11" x14ac:dyDescent="0.2">
      <c r="A113" s="17"/>
      <c r="B113" s="2" t="s">
        <v>84</v>
      </c>
      <c r="C113" s="2" t="str">
        <f>IFERROR(VLOOKUP(B113,'Inyección reconocida'!$B$9:$C$500,2,0),VLOOKUP(B113,Retiros!$B$9:$C$500,2,0))</f>
        <v>SEN</v>
      </c>
      <c r="D113" s="98">
        <f>SUMIF(Retiros!B:B,$B113,Retiros!P:P)</f>
        <v>0</v>
      </c>
      <c r="E113" s="98">
        <f>SUMIF(Obligación!B:B,$B113,Obligación!P:P)</f>
        <v>0</v>
      </c>
      <c r="F113" s="98">
        <f>SUMIF('Inyección reconocida'!B:B,$B113,'Inyección reconocida'!P:P)</f>
        <v>0</v>
      </c>
      <c r="G113" s="98">
        <f t="shared" si="4"/>
        <v>0</v>
      </c>
      <c r="H113" s="16">
        <v>0</v>
      </c>
      <c r="I113" s="16">
        <v>0</v>
      </c>
      <c r="J113" s="98">
        <f t="shared" si="5"/>
        <v>0</v>
      </c>
      <c r="K113" s="98">
        <f t="shared" si="6"/>
        <v>0</v>
      </c>
    </row>
    <row r="114" spans="1:11" x14ac:dyDescent="0.2">
      <c r="A114" s="17"/>
      <c r="B114" s="2" t="s">
        <v>504</v>
      </c>
      <c r="C114" s="2" t="str">
        <f>IFERROR(VLOOKUP(B114,'Inyección reconocida'!$B$9:$C$500,2,0),VLOOKUP(B114,Retiros!$B$9:$C$500,2,0))</f>
        <v>SEN</v>
      </c>
      <c r="D114" s="98">
        <f>SUMIF(Retiros!B:B,$B114,Retiros!P:P)</f>
        <v>0</v>
      </c>
      <c r="E114" s="98">
        <f>SUMIF(Obligación!B:B,$B114,Obligación!P:P)</f>
        <v>0</v>
      </c>
      <c r="F114" s="98">
        <f>SUMIF('Inyección reconocida'!B:B,$B114,'Inyección reconocida'!P:P)</f>
        <v>0</v>
      </c>
      <c r="G114" s="98">
        <f t="shared" si="4"/>
        <v>0</v>
      </c>
      <c r="H114" s="16">
        <v>0</v>
      </c>
      <c r="I114" s="16">
        <v>0</v>
      </c>
      <c r="J114" s="98">
        <f t="shared" si="5"/>
        <v>0</v>
      </c>
      <c r="K114" s="98">
        <f t="shared" si="6"/>
        <v>0</v>
      </c>
    </row>
    <row r="115" spans="1:11" x14ac:dyDescent="0.2">
      <c r="A115" s="17"/>
      <c r="B115" s="2" t="s">
        <v>788</v>
      </c>
      <c r="C115" s="2" t="str">
        <f>IFERROR(VLOOKUP(B115,'Inyección reconocida'!$B$9:$C$500,2,0),VLOOKUP(B115,Retiros!$B$9:$C$500,2,0))</f>
        <v>SEN</v>
      </c>
      <c r="D115" s="98">
        <f>SUMIF(Retiros!B:B,$B115,Retiros!P:P)</f>
        <v>0</v>
      </c>
      <c r="E115" s="98">
        <f>SUMIF(Obligación!B:B,$B115,Obligación!P:P)</f>
        <v>0</v>
      </c>
      <c r="F115" s="98">
        <f>SUMIF('Inyección reconocida'!B:B,$B115,'Inyección reconocida'!P:P)</f>
        <v>278.52883400000002</v>
      </c>
      <c r="G115" s="98">
        <f t="shared" si="4"/>
        <v>278.52883400000002</v>
      </c>
      <c r="H115" s="16">
        <v>0</v>
      </c>
      <c r="I115" s="16">
        <v>0</v>
      </c>
      <c r="J115" s="98">
        <f t="shared" si="5"/>
        <v>278.52883400000002</v>
      </c>
      <c r="K115" s="98">
        <f t="shared" si="6"/>
        <v>278.52883400000002</v>
      </c>
    </row>
    <row r="116" spans="1:11" x14ac:dyDescent="0.2">
      <c r="A116" s="17"/>
      <c r="B116" s="2" t="s">
        <v>719</v>
      </c>
      <c r="C116" s="2" t="str">
        <f>IFERROR(VLOOKUP(B116,'Inyección reconocida'!$B$9:$C$500,2,0),VLOOKUP(B116,Retiros!$B$9:$C$500,2,0))</f>
        <v>SEN</v>
      </c>
      <c r="D116" s="98">
        <f>SUMIF(Retiros!B:B,$B116,Retiros!P:P)</f>
        <v>0</v>
      </c>
      <c r="E116" s="98">
        <f>SUMIF(Obligación!B:B,$B116,Obligación!P:P)</f>
        <v>0</v>
      </c>
      <c r="F116" s="98">
        <f>SUMIF('Inyección reconocida'!B:B,$B116,'Inyección reconocida'!P:P)</f>
        <v>0</v>
      </c>
      <c r="G116" s="98">
        <f t="shared" si="4"/>
        <v>0</v>
      </c>
      <c r="H116" s="16">
        <v>143939.81102947451</v>
      </c>
      <c r="I116" s="16">
        <v>0</v>
      </c>
      <c r="J116" s="98">
        <f t="shared" si="5"/>
        <v>143939.81102947451</v>
      </c>
      <c r="K116" s="98">
        <f t="shared" si="6"/>
        <v>143939.81102947451</v>
      </c>
    </row>
    <row r="117" spans="1:11" x14ac:dyDescent="0.2">
      <c r="A117" s="17"/>
      <c r="B117" s="2" t="s">
        <v>796</v>
      </c>
      <c r="C117" s="2" t="str">
        <f>IFERROR(VLOOKUP(B117,'Inyección reconocida'!$B$9:$C$500,2,0),VLOOKUP(B117,Retiros!$B$9:$C$500,2,0))</f>
        <v>SEN</v>
      </c>
      <c r="D117" s="98">
        <f>SUMIF(Retiros!B:B,$B117,Retiros!P:P)</f>
        <v>0</v>
      </c>
      <c r="E117" s="98">
        <f>SUMIF(Obligación!B:B,$B117,Obligación!P:P)</f>
        <v>0</v>
      </c>
      <c r="F117" s="98">
        <f>SUMIF('Inyección reconocida'!B:B,$B117,'Inyección reconocida'!P:P)</f>
        <v>152242.50427500001</v>
      </c>
      <c r="G117" s="98">
        <f t="shared" si="4"/>
        <v>152242.50427500001</v>
      </c>
      <c r="H117" s="16">
        <v>0</v>
      </c>
      <c r="I117" s="16">
        <v>0</v>
      </c>
      <c r="J117" s="98">
        <f t="shared" si="5"/>
        <v>152242.50427500001</v>
      </c>
      <c r="K117" s="98">
        <f t="shared" si="6"/>
        <v>152242.50427500001</v>
      </c>
    </row>
    <row r="118" spans="1:11" x14ac:dyDescent="0.2">
      <c r="A118" s="17"/>
      <c r="B118" s="2" t="s">
        <v>85</v>
      </c>
      <c r="C118" s="2" t="str">
        <f>IFERROR(VLOOKUP(B118,'Inyección reconocida'!$B$9:$C$500,2,0),VLOOKUP(B118,Retiros!$B$9:$C$500,2,0))</f>
        <v>SEN</v>
      </c>
      <c r="D118" s="98">
        <f>SUMIF(Retiros!B:B,$B118,Retiros!P:P)</f>
        <v>35489.489415000011</v>
      </c>
      <c r="E118" s="98">
        <f>SUMIF(Obligación!B:B,$B118,Obligación!P:P)</f>
        <v>3548.9489415000012</v>
      </c>
      <c r="F118" s="98">
        <f>SUMIF('Inyección reconocida'!B:B,$B118,'Inyección reconocida'!P:P)</f>
        <v>0</v>
      </c>
      <c r="G118" s="98">
        <f t="shared" si="4"/>
        <v>-3548.9489415000012</v>
      </c>
      <c r="H118" s="16">
        <v>0</v>
      </c>
      <c r="I118" s="16">
        <v>0</v>
      </c>
      <c r="J118" s="98">
        <f t="shared" si="5"/>
        <v>-3548.9489415000012</v>
      </c>
      <c r="K118" s="98">
        <f t="shared" si="6"/>
        <v>0</v>
      </c>
    </row>
    <row r="119" spans="1:11" x14ac:dyDescent="0.2">
      <c r="A119" s="17"/>
      <c r="B119" s="2" t="s">
        <v>39</v>
      </c>
      <c r="C119" s="2" t="str">
        <f>IFERROR(VLOOKUP(B119,'Inyección reconocida'!$B$9:$C$500,2,0),VLOOKUP(B119,Retiros!$B$9:$C$500,2,0))</f>
        <v>SEN</v>
      </c>
      <c r="D119" s="98">
        <f>SUMIF(Retiros!B:B,$B119,Retiros!P:P)</f>
        <v>551617.98872208374</v>
      </c>
      <c r="E119" s="98">
        <f>SUMIF(Obligación!B:B,$B119,Obligación!P:P)</f>
        <v>55161.798872208383</v>
      </c>
      <c r="F119" s="98">
        <f>SUMIF('Inyección reconocida'!B:B,$B119,'Inyección reconocida'!P:P)</f>
        <v>0</v>
      </c>
      <c r="G119" s="98">
        <f t="shared" si="4"/>
        <v>-55161.798872208383</v>
      </c>
      <c r="H119" s="16">
        <v>0</v>
      </c>
      <c r="I119" s="16">
        <v>12278.447131900524</v>
      </c>
      <c r="J119" s="98">
        <f t="shared" si="5"/>
        <v>-67440.246004108907</v>
      </c>
      <c r="K119" s="98">
        <f t="shared" si="6"/>
        <v>0</v>
      </c>
    </row>
    <row r="120" spans="1:11" x14ac:dyDescent="0.2">
      <c r="A120" s="17"/>
      <c r="B120" s="2" t="s">
        <v>86</v>
      </c>
      <c r="C120" s="2" t="str">
        <f>IFERROR(VLOOKUP(B120,'Inyección reconocida'!$B$9:$C$500,2,0),VLOOKUP(B120,Retiros!$B$9:$C$500,2,0))</f>
        <v>SEN</v>
      </c>
      <c r="D120" s="98">
        <f>SUMIF(Retiros!B:B,$B120,Retiros!P:P)</f>
        <v>0</v>
      </c>
      <c r="E120" s="98">
        <f>SUMIF(Obligación!B:B,$B120,Obligación!P:P)</f>
        <v>0</v>
      </c>
      <c r="F120" s="98">
        <f>SUMIF('Inyección reconocida'!B:B,$B120,'Inyección reconocida'!P:P)</f>
        <v>0</v>
      </c>
      <c r="G120" s="98">
        <f t="shared" si="4"/>
        <v>0</v>
      </c>
      <c r="H120" s="16">
        <v>0</v>
      </c>
      <c r="I120" s="16">
        <v>0</v>
      </c>
      <c r="J120" s="98">
        <f t="shared" si="5"/>
        <v>0</v>
      </c>
      <c r="K120" s="98">
        <f t="shared" si="6"/>
        <v>0</v>
      </c>
    </row>
    <row r="121" spans="1:11" x14ac:dyDescent="0.2">
      <c r="A121" s="17"/>
      <c r="B121" s="2" t="s">
        <v>156</v>
      </c>
      <c r="C121" s="2" t="str">
        <f>IFERROR(VLOOKUP(B121,'Inyección reconocida'!$B$9:$C$500,2,0),VLOOKUP(B121,Retiros!$B$9:$C$500,2,0))</f>
        <v>SEN</v>
      </c>
      <c r="D121" s="98">
        <f>SUMIF(Retiros!B:B,$B121,Retiros!P:P)</f>
        <v>0</v>
      </c>
      <c r="E121" s="98">
        <f>SUMIF(Obligación!B:B,$B121,Obligación!P:P)</f>
        <v>0</v>
      </c>
      <c r="F121" s="98">
        <f>SUMIF('Inyección reconocida'!B:B,$B121,'Inyección reconocida'!P:P)</f>
        <v>0</v>
      </c>
      <c r="G121" s="98">
        <f t="shared" si="4"/>
        <v>0</v>
      </c>
      <c r="H121" s="16">
        <v>191629.1798685611</v>
      </c>
      <c r="I121" s="16">
        <v>0</v>
      </c>
      <c r="J121" s="98">
        <f t="shared" si="5"/>
        <v>191629.1798685611</v>
      </c>
      <c r="K121" s="98">
        <f t="shared" si="6"/>
        <v>191629.1798685611</v>
      </c>
    </row>
    <row r="122" spans="1:11" x14ac:dyDescent="0.2">
      <c r="A122" s="17"/>
      <c r="B122" s="2" t="s">
        <v>792</v>
      </c>
      <c r="C122" s="2" t="str">
        <f>IFERROR(VLOOKUP(B122,'Inyección reconocida'!$B$9:$C$500,2,0),VLOOKUP(B122,Retiros!$B$9:$C$500,2,0))</f>
        <v>SEN</v>
      </c>
      <c r="D122" s="98">
        <f>SUMIF(Retiros!B:B,$B122,Retiros!P:P)</f>
        <v>0</v>
      </c>
      <c r="E122" s="98">
        <f>SUMIF(Obligación!B:B,$B122,Obligación!P:P)</f>
        <v>0</v>
      </c>
      <c r="F122" s="98">
        <f>SUMIF('Inyección reconocida'!B:B,$B122,'Inyección reconocida'!P:P)</f>
        <v>186548.49153499998</v>
      </c>
      <c r="G122" s="98">
        <f t="shared" si="4"/>
        <v>186548.49153499998</v>
      </c>
      <c r="H122" s="16">
        <v>0</v>
      </c>
      <c r="I122" s="16">
        <v>0</v>
      </c>
      <c r="J122" s="98">
        <f t="shared" si="5"/>
        <v>186548.49153499998</v>
      </c>
      <c r="K122" s="98">
        <f t="shared" si="6"/>
        <v>186548.49153499998</v>
      </c>
    </row>
    <row r="123" spans="1:11" x14ac:dyDescent="0.2">
      <c r="A123" s="17"/>
      <c r="B123" s="2" t="s">
        <v>686</v>
      </c>
      <c r="C123" s="2" t="str">
        <f>IFERROR(VLOOKUP(B123,'Inyección reconocida'!$B$9:$C$500,2,0),VLOOKUP(B123,Retiros!$B$9:$C$500,2,0))</f>
        <v>SEN</v>
      </c>
      <c r="D123" s="98">
        <f>SUMIF(Retiros!B:B,$B123,Retiros!P:P)</f>
        <v>0</v>
      </c>
      <c r="E123" s="98">
        <f>SUMIF(Obligación!B:B,$B123,Obligación!P:P)</f>
        <v>0</v>
      </c>
      <c r="F123" s="98">
        <f>SUMIF('Inyección reconocida'!B:B,$B123,'Inyección reconocida'!P:P)</f>
        <v>2343.0352189999999</v>
      </c>
      <c r="G123" s="98">
        <f t="shared" si="4"/>
        <v>2343.0352189999999</v>
      </c>
      <c r="H123" s="16">
        <v>1711</v>
      </c>
      <c r="I123" s="16">
        <v>0</v>
      </c>
      <c r="J123" s="98">
        <f t="shared" si="5"/>
        <v>4054.0352189999999</v>
      </c>
      <c r="K123" s="98">
        <f t="shared" si="6"/>
        <v>4054.0352189999999</v>
      </c>
    </row>
    <row r="124" spans="1:11" x14ac:dyDescent="0.2">
      <c r="A124" s="17"/>
      <c r="B124" s="2" t="s">
        <v>118</v>
      </c>
      <c r="C124" s="2" t="str">
        <f>IFERROR(VLOOKUP(B124,'Inyección reconocida'!$B$9:$C$500,2,0),VLOOKUP(B124,Retiros!$B$9:$C$500,2,0))</f>
        <v>SEN</v>
      </c>
      <c r="D124" s="98">
        <f>SUMIF(Retiros!B:B,$B124,Retiros!P:P)</f>
        <v>0</v>
      </c>
      <c r="E124" s="98">
        <f>SUMIF(Obligación!B:B,$B124,Obligación!P:P)</f>
        <v>0</v>
      </c>
      <c r="F124" s="98">
        <f>SUMIF('Inyección reconocida'!B:B,$B124,'Inyección reconocida'!P:P)</f>
        <v>23517.499622000003</v>
      </c>
      <c r="G124" s="98">
        <f t="shared" si="4"/>
        <v>23517.499622000003</v>
      </c>
      <c r="H124" s="16">
        <v>23579.479422</v>
      </c>
      <c r="I124" s="16">
        <v>0</v>
      </c>
      <c r="J124" s="98">
        <f t="shared" si="5"/>
        <v>47096.979044000007</v>
      </c>
      <c r="K124" s="98">
        <f t="shared" si="6"/>
        <v>47096.979044000007</v>
      </c>
    </row>
    <row r="125" spans="1:11" x14ac:dyDescent="0.2">
      <c r="A125" s="17"/>
      <c r="B125" s="2" t="s">
        <v>406</v>
      </c>
      <c r="C125" s="2" t="str">
        <f>IFERROR(VLOOKUP(B125,'Inyección reconocida'!$B$9:$C$500,2,0),VLOOKUP(B125,Retiros!$B$9:$C$500,2,0))</f>
        <v>SEN</v>
      </c>
      <c r="D125" s="98">
        <f>SUMIF(Retiros!B:B,$B125,Retiros!P:P)</f>
        <v>0</v>
      </c>
      <c r="E125" s="98">
        <f>SUMIF(Obligación!B:B,$B125,Obligación!P:P)</f>
        <v>0</v>
      </c>
      <c r="F125" s="98">
        <f>SUMIF('Inyección reconocida'!B:B,$B125,'Inyección reconocida'!P:P)</f>
        <v>24992.582822</v>
      </c>
      <c r="G125" s="98">
        <f t="shared" si="4"/>
        <v>24992.582822</v>
      </c>
      <c r="H125" s="16">
        <v>5770.6464200000009</v>
      </c>
      <c r="I125" s="16">
        <v>0</v>
      </c>
      <c r="J125" s="98">
        <f t="shared" si="5"/>
        <v>30763.229242000001</v>
      </c>
      <c r="K125" s="98">
        <f t="shared" si="6"/>
        <v>30763.229242000001</v>
      </c>
    </row>
    <row r="126" spans="1:11" x14ac:dyDescent="0.2">
      <c r="A126" s="17"/>
      <c r="B126" s="2" t="s">
        <v>770</v>
      </c>
      <c r="C126" s="2" t="str">
        <f>IFERROR(VLOOKUP(B126,'Inyección reconocida'!$B$9:$C$500,2,0),VLOOKUP(B126,Retiros!$B$9:$C$500,2,0))</f>
        <v>SEN</v>
      </c>
      <c r="D126" s="98">
        <f>SUMIF(Retiros!B:B,$B126,Retiros!P:P)</f>
        <v>0</v>
      </c>
      <c r="E126" s="98">
        <f>SUMIF(Obligación!B:B,$B126,Obligación!P:P)</f>
        <v>0</v>
      </c>
      <c r="F126" s="98">
        <f>SUMIF('Inyección reconocida'!B:B,$B126,'Inyección reconocida'!P:P)</f>
        <v>209875.31811939384</v>
      </c>
      <c r="G126" s="98">
        <f t="shared" si="4"/>
        <v>209875.31811939384</v>
      </c>
      <c r="H126" s="16">
        <v>0</v>
      </c>
      <c r="I126" s="16">
        <v>0</v>
      </c>
      <c r="J126" s="98">
        <f t="shared" si="5"/>
        <v>209875.31811939384</v>
      </c>
      <c r="K126" s="98">
        <f t="shared" si="6"/>
        <v>209875.31811939384</v>
      </c>
    </row>
    <row r="127" spans="1:11" x14ac:dyDescent="0.2">
      <c r="A127" s="17"/>
      <c r="B127" s="2" t="s">
        <v>87</v>
      </c>
      <c r="C127" s="2" t="str">
        <f>IFERROR(VLOOKUP(B127,'Inyección reconocida'!$B$9:$C$500,2,0),VLOOKUP(B127,Retiros!$B$9:$C$500,2,0))</f>
        <v>SEN</v>
      </c>
      <c r="D127" s="98">
        <f>SUMIF(Retiros!B:B,$B127,Retiros!P:P)</f>
        <v>0</v>
      </c>
      <c r="E127" s="98">
        <f>SUMIF(Obligación!B:B,$B127,Obligación!P:P)</f>
        <v>0</v>
      </c>
      <c r="F127" s="98">
        <f>SUMIF('Inyección reconocida'!B:B,$B127,'Inyección reconocida'!P:P)</f>
        <v>0</v>
      </c>
      <c r="G127" s="98">
        <f t="shared" si="4"/>
        <v>0</v>
      </c>
      <c r="H127" s="16">
        <v>0</v>
      </c>
      <c r="I127" s="16">
        <v>0</v>
      </c>
      <c r="J127" s="98">
        <f t="shared" si="5"/>
        <v>0</v>
      </c>
      <c r="K127" s="98">
        <f t="shared" si="6"/>
        <v>0</v>
      </c>
    </row>
    <row r="128" spans="1:11" x14ac:dyDescent="0.2">
      <c r="A128" s="17"/>
      <c r="B128" s="2" t="s">
        <v>623</v>
      </c>
      <c r="C128" s="2" t="str">
        <f>IFERROR(VLOOKUP(B128,'Inyección reconocida'!$B$9:$C$500,2,0),VLOOKUP(B128,Retiros!$B$9:$C$500,2,0))</f>
        <v>SEN</v>
      </c>
      <c r="D128" s="98">
        <f>SUMIF(Retiros!B:B,$B128,Retiros!P:P)</f>
        <v>0</v>
      </c>
      <c r="E128" s="98">
        <f>SUMIF(Obligación!B:B,$B128,Obligación!P:P)</f>
        <v>0</v>
      </c>
      <c r="F128" s="98">
        <f>SUMIF('Inyección reconocida'!B:B,$B128,'Inyección reconocida'!P:P)</f>
        <v>1884.3026719999998</v>
      </c>
      <c r="G128" s="98">
        <f t="shared" si="4"/>
        <v>1884.3026719999998</v>
      </c>
      <c r="H128" s="16">
        <v>1889.062085</v>
      </c>
      <c r="I128" s="16">
        <v>0</v>
      </c>
      <c r="J128" s="98">
        <f t="shared" si="5"/>
        <v>3773.3647569999998</v>
      </c>
      <c r="K128" s="98">
        <f t="shared" si="6"/>
        <v>3773.3647569999998</v>
      </c>
    </row>
    <row r="129" spans="1:11" x14ac:dyDescent="0.2">
      <c r="A129" s="17"/>
      <c r="B129" s="2" t="s">
        <v>743</v>
      </c>
      <c r="C129" s="2" t="str">
        <f>IFERROR(VLOOKUP(B129,'Inyección reconocida'!$B$9:$C$500,2,0),VLOOKUP(B129,Retiros!$B$9:$C$500,2,0))</f>
        <v>SEN</v>
      </c>
      <c r="D129" s="98">
        <f>SUMIF(Retiros!B:B,$B129,Retiros!P:P)</f>
        <v>0</v>
      </c>
      <c r="E129" s="98">
        <f>SUMIF(Obligación!B:B,$B129,Obligación!P:P)</f>
        <v>0</v>
      </c>
      <c r="F129" s="98">
        <f>SUMIF('Inyección reconocida'!B:B,$B129,'Inyección reconocida'!P:P)</f>
        <v>6123.9398090000013</v>
      </c>
      <c r="G129" s="98">
        <f t="shared" si="4"/>
        <v>6123.9398090000013</v>
      </c>
      <c r="H129" s="16">
        <v>0</v>
      </c>
      <c r="I129" s="16">
        <v>0</v>
      </c>
      <c r="J129" s="98">
        <f t="shared" si="5"/>
        <v>6123.9398090000013</v>
      </c>
      <c r="K129" s="98">
        <f t="shared" si="6"/>
        <v>6123.9398090000013</v>
      </c>
    </row>
    <row r="130" spans="1:11" x14ac:dyDescent="0.2">
      <c r="A130" s="17"/>
      <c r="B130" s="2" t="s">
        <v>626</v>
      </c>
      <c r="C130" s="2" t="str">
        <f>IFERROR(VLOOKUP(B130,'Inyección reconocida'!$B$9:$C$500,2,0),VLOOKUP(B130,Retiros!$B$9:$C$500,2,0))</f>
        <v>SEN</v>
      </c>
      <c r="D130" s="98">
        <f>SUMIF(Retiros!B:B,$B130,Retiros!P:P)</f>
        <v>0</v>
      </c>
      <c r="E130" s="98">
        <f>SUMIF(Obligación!B:B,$B130,Obligación!P:P)</f>
        <v>0</v>
      </c>
      <c r="F130" s="98">
        <f>SUMIF('Inyección reconocida'!B:B,$B130,'Inyección reconocida'!P:P)</f>
        <v>20960.602975999995</v>
      </c>
      <c r="G130" s="98">
        <f t="shared" si="4"/>
        <v>20960.602975999995</v>
      </c>
      <c r="H130" s="16">
        <v>18970.382392999996</v>
      </c>
      <c r="I130" s="16">
        <v>0</v>
      </c>
      <c r="J130" s="98">
        <f t="shared" si="5"/>
        <v>39930.985368999987</v>
      </c>
      <c r="K130" s="98">
        <f t="shared" si="6"/>
        <v>39930.985368999987</v>
      </c>
    </row>
    <row r="131" spans="1:11" x14ac:dyDescent="0.2">
      <c r="A131" s="17"/>
      <c r="B131" s="2" t="s">
        <v>768</v>
      </c>
      <c r="C131" s="2" t="str">
        <f>IFERROR(VLOOKUP(B131,'Inyección reconocida'!$B$9:$C$500,2,0),VLOOKUP(B131,Retiros!$B$9:$C$500,2,0))</f>
        <v>SEN</v>
      </c>
      <c r="D131" s="98">
        <f>SUMIF(Retiros!B:B,$B131,Retiros!P:P)</f>
        <v>0</v>
      </c>
      <c r="E131" s="98">
        <f>SUMIF(Obligación!B:B,$B131,Obligación!P:P)</f>
        <v>0</v>
      </c>
      <c r="F131" s="98">
        <f>SUMIF('Inyección reconocida'!B:B,$B131,'Inyección reconocida'!P:P)</f>
        <v>7109.2212279999994</v>
      </c>
      <c r="G131" s="98">
        <f t="shared" si="4"/>
        <v>7109.2212279999994</v>
      </c>
      <c r="H131" s="16">
        <v>0</v>
      </c>
      <c r="I131" s="16">
        <v>0</v>
      </c>
      <c r="J131" s="98">
        <f t="shared" si="5"/>
        <v>7109.2212279999994</v>
      </c>
      <c r="K131" s="98">
        <f t="shared" si="6"/>
        <v>7109.2212279999994</v>
      </c>
    </row>
    <row r="132" spans="1:11" x14ac:dyDescent="0.2">
      <c r="A132" s="17"/>
      <c r="B132" s="2" t="s">
        <v>745</v>
      </c>
      <c r="C132" s="2" t="str">
        <f>IFERROR(VLOOKUP(B132,'Inyección reconocida'!$B$9:$C$500,2,0),VLOOKUP(B132,Retiros!$B$9:$C$500,2,0))</f>
        <v>SEN</v>
      </c>
      <c r="D132" s="98">
        <f>SUMIF(Retiros!B:B,$B132,Retiros!P:P)</f>
        <v>0</v>
      </c>
      <c r="E132" s="98">
        <f>SUMIF(Obligación!B:B,$B132,Obligación!P:P)</f>
        <v>0</v>
      </c>
      <c r="F132" s="98">
        <f>SUMIF('Inyección reconocida'!B:B,$B132,'Inyección reconocida'!P:P)</f>
        <v>4048.5409009999989</v>
      </c>
      <c r="G132" s="98">
        <f t="shared" si="4"/>
        <v>4048.5409009999989</v>
      </c>
      <c r="H132" s="16">
        <v>0</v>
      </c>
      <c r="I132" s="16">
        <v>0</v>
      </c>
      <c r="J132" s="98">
        <f t="shared" si="5"/>
        <v>4048.5409009999989</v>
      </c>
      <c r="K132" s="98">
        <f t="shared" si="6"/>
        <v>4048.5409009999989</v>
      </c>
    </row>
    <row r="133" spans="1:11" x14ac:dyDescent="0.2">
      <c r="A133" s="17"/>
      <c r="B133" s="2" t="s">
        <v>707</v>
      </c>
      <c r="C133" s="2" t="str">
        <f>IFERROR(VLOOKUP(B133,'Inyección reconocida'!$B$9:$C$500,2,0),VLOOKUP(B133,Retiros!$B$9:$C$500,2,0))</f>
        <v>SEN</v>
      </c>
      <c r="D133" s="98">
        <f>SUMIF(Retiros!B:B,$B133,Retiros!P:P)</f>
        <v>0</v>
      </c>
      <c r="E133" s="98">
        <f>SUMIF(Obligación!B:B,$B133,Obligación!P:P)</f>
        <v>0</v>
      </c>
      <c r="F133" s="98">
        <f>SUMIF('Inyección reconocida'!B:B,$B133,'Inyección reconocida'!P:P)</f>
        <v>7032.9050509999997</v>
      </c>
      <c r="G133" s="98">
        <f t="shared" si="4"/>
        <v>7032.9050509999997</v>
      </c>
      <c r="H133" s="16">
        <v>994.65071400000056</v>
      </c>
      <c r="I133" s="16">
        <v>0</v>
      </c>
      <c r="J133" s="98">
        <f t="shared" si="5"/>
        <v>8027.5557650000001</v>
      </c>
      <c r="K133" s="98">
        <f t="shared" si="6"/>
        <v>8027.5557650000001</v>
      </c>
    </row>
    <row r="134" spans="1:11" x14ac:dyDescent="0.2">
      <c r="A134" s="17"/>
      <c r="B134" s="2" t="s">
        <v>688</v>
      </c>
      <c r="C134" s="2" t="str">
        <f>IFERROR(VLOOKUP(B134,'Inyección reconocida'!$B$9:$C$500,2,0),VLOOKUP(B134,Retiros!$B$9:$C$500,2,0))</f>
        <v>SEN</v>
      </c>
      <c r="D134" s="98">
        <f>SUMIF(Retiros!B:B,$B134,Retiros!P:P)</f>
        <v>0</v>
      </c>
      <c r="E134" s="98">
        <f>SUMIF(Obligación!B:B,$B134,Obligación!P:P)</f>
        <v>0</v>
      </c>
      <c r="F134" s="98">
        <f>SUMIF('Inyección reconocida'!B:B,$B134,'Inyección reconocida'!P:P)</f>
        <v>21867.398663</v>
      </c>
      <c r="G134" s="98">
        <f t="shared" si="4"/>
        <v>21867.398663</v>
      </c>
      <c r="H134" s="16">
        <v>15436.644876999995</v>
      </c>
      <c r="I134" s="16">
        <v>0</v>
      </c>
      <c r="J134" s="98">
        <f t="shared" si="5"/>
        <v>37304.043539999999</v>
      </c>
      <c r="K134" s="98">
        <f t="shared" si="6"/>
        <v>37304.043539999999</v>
      </c>
    </row>
    <row r="135" spans="1:11" x14ac:dyDescent="0.2">
      <c r="A135" s="17"/>
      <c r="B135" s="2" t="s">
        <v>635</v>
      </c>
      <c r="C135" s="2" t="str">
        <f>IFERROR(VLOOKUP(B135,'Inyección reconocida'!$B$9:$C$500,2,0),VLOOKUP(B135,Retiros!$B$9:$C$500,2,0))</f>
        <v>SEN</v>
      </c>
      <c r="D135" s="98">
        <f>SUMIF(Retiros!B:B,$B135,Retiros!P:P)</f>
        <v>0</v>
      </c>
      <c r="E135" s="98">
        <f>SUMIF(Obligación!B:B,$B135,Obligación!P:P)</f>
        <v>0</v>
      </c>
      <c r="F135" s="98">
        <f>SUMIF('Inyección reconocida'!B:B,$B135,'Inyección reconocida'!P:P)</f>
        <v>5716.9621150000003</v>
      </c>
      <c r="G135" s="98">
        <f t="shared" si="4"/>
        <v>5716.9621150000003</v>
      </c>
      <c r="H135" s="16">
        <v>5561.0735130000003</v>
      </c>
      <c r="I135" s="16">
        <v>0</v>
      </c>
      <c r="J135" s="98">
        <f t="shared" si="5"/>
        <v>11278.035628000001</v>
      </c>
      <c r="K135" s="98">
        <f t="shared" si="6"/>
        <v>11278.035628000001</v>
      </c>
    </row>
    <row r="136" spans="1:11" x14ac:dyDescent="0.2">
      <c r="A136" s="17"/>
      <c r="B136" s="2" t="s">
        <v>703</v>
      </c>
      <c r="C136" s="2" t="str">
        <f>IFERROR(VLOOKUP(B136,'Inyección reconocida'!$B$9:$C$500,2,0),VLOOKUP(B136,Retiros!$B$9:$C$500,2,0))</f>
        <v>SEN</v>
      </c>
      <c r="D136" s="98">
        <f>SUMIF(Retiros!B:B,$B136,Retiros!P:P)</f>
        <v>0</v>
      </c>
      <c r="E136" s="98">
        <f>SUMIF(Obligación!B:B,$B136,Obligación!P:P)</f>
        <v>0</v>
      </c>
      <c r="F136" s="98">
        <f>SUMIF('Inyección reconocida'!B:B,$B136,'Inyección reconocida'!P:P)</f>
        <v>6574.5351219999984</v>
      </c>
      <c r="G136" s="98">
        <f t="shared" ref="G136:G199" si="7">F136-E136</f>
        <v>6574.5351219999984</v>
      </c>
      <c r="H136" s="16">
        <v>2850.7794039999999</v>
      </c>
      <c r="I136" s="16">
        <v>0</v>
      </c>
      <c r="J136" s="98">
        <f t="shared" ref="J136:J199" si="8">+F136+H136-E136-I136</f>
        <v>9425.3145259999983</v>
      </c>
      <c r="K136" s="98">
        <f t="shared" ref="K136:K199" si="9">IF(J136&lt;=0,0,J136)</f>
        <v>9425.3145259999983</v>
      </c>
    </row>
    <row r="137" spans="1:11" x14ac:dyDescent="0.2">
      <c r="A137" s="17"/>
      <c r="B137" s="2" t="s">
        <v>692</v>
      </c>
      <c r="C137" s="2" t="str">
        <f>IFERROR(VLOOKUP(B137,'Inyección reconocida'!$B$9:$C$500,2,0),VLOOKUP(B137,Retiros!$B$9:$C$500,2,0))</f>
        <v>SEN</v>
      </c>
      <c r="D137" s="98">
        <f>SUMIF(Retiros!B:B,$B137,Retiros!P:P)</f>
        <v>0</v>
      </c>
      <c r="E137" s="98">
        <f>SUMIF(Obligación!B:B,$B137,Obligación!P:P)</f>
        <v>0</v>
      </c>
      <c r="F137" s="98">
        <f>SUMIF('Inyección reconocida'!B:B,$B137,'Inyección reconocida'!P:P)</f>
        <v>5323.5660999999991</v>
      </c>
      <c r="G137" s="98">
        <f t="shared" si="7"/>
        <v>5323.5660999999991</v>
      </c>
      <c r="H137" s="16">
        <v>2949</v>
      </c>
      <c r="I137" s="16">
        <v>0</v>
      </c>
      <c r="J137" s="98">
        <f t="shared" si="8"/>
        <v>8272.5661</v>
      </c>
      <c r="K137" s="98">
        <f t="shared" si="9"/>
        <v>8272.5661</v>
      </c>
    </row>
    <row r="138" spans="1:11" x14ac:dyDescent="0.2">
      <c r="A138" s="17"/>
      <c r="B138" s="2" t="s">
        <v>637</v>
      </c>
      <c r="C138" s="2" t="str">
        <f>IFERROR(VLOOKUP(B138,'Inyección reconocida'!$B$9:$C$500,2,0),VLOOKUP(B138,Retiros!$B$9:$C$500,2,0))</f>
        <v>SEN</v>
      </c>
      <c r="D138" s="98">
        <f>SUMIF(Retiros!B:B,$B138,Retiros!P:P)</f>
        <v>0</v>
      </c>
      <c r="E138" s="98">
        <f>SUMIF(Obligación!B:B,$B138,Obligación!P:P)</f>
        <v>0</v>
      </c>
      <c r="F138" s="98">
        <f>SUMIF('Inyección reconocida'!B:B,$B138,'Inyección reconocida'!P:P)</f>
        <v>6273.8706379999994</v>
      </c>
      <c r="G138" s="98">
        <f t="shared" si="7"/>
        <v>6273.8706379999994</v>
      </c>
      <c r="H138" s="16">
        <v>6028.7084379999997</v>
      </c>
      <c r="I138" s="16">
        <v>0</v>
      </c>
      <c r="J138" s="98">
        <f t="shared" si="8"/>
        <v>12302.579075999998</v>
      </c>
      <c r="K138" s="98">
        <f t="shared" si="9"/>
        <v>12302.579075999998</v>
      </c>
    </row>
    <row r="139" spans="1:11" x14ac:dyDescent="0.2">
      <c r="A139" s="17"/>
      <c r="B139" s="2" t="s">
        <v>753</v>
      </c>
      <c r="C139" s="2" t="str">
        <f>IFERROR(VLOOKUP(B139,'Inyección reconocida'!$B$9:$C$500,2,0),VLOOKUP(B139,Retiros!$B$9:$C$500,2,0))</f>
        <v>SEN</v>
      </c>
      <c r="D139" s="98">
        <f>SUMIF(Retiros!B:B,$B139,Retiros!P:P)</f>
        <v>0</v>
      </c>
      <c r="E139" s="98">
        <f>SUMIF(Obligación!B:B,$B139,Obligación!P:P)</f>
        <v>0</v>
      </c>
      <c r="F139" s="98">
        <f>SUMIF('Inyección reconocida'!B:B,$B139,'Inyección reconocida'!P:P)</f>
        <v>3813.9666650000004</v>
      </c>
      <c r="G139" s="98">
        <f t="shared" si="7"/>
        <v>3813.9666650000004</v>
      </c>
      <c r="H139" s="16">
        <v>0</v>
      </c>
      <c r="I139" s="16">
        <v>0</v>
      </c>
      <c r="J139" s="98">
        <f t="shared" si="8"/>
        <v>3813.9666650000004</v>
      </c>
      <c r="K139" s="98">
        <f t="shared" si="9"/>
        <v>3813.9666650000004</v>
      </c>
    </row>
    <row r="140" spans="1:11" x14ac:dyDescent="0.2">
      <c r="A140" s="17"/>
      <c r="B140" s="2" t="s">
        <v>699</v>
      </c>
      <c r="C140" s="2" t="str">
        <f>IFERROR(VLOOKUP(B140,'Inyección reconocida'!$B$9:$C$500,2,0),VLOOKUP(B140,Retiros!$B$9:$C$500,2,0))</f>
        <v>SEN</v>
      </c>
      <c r="D140" s="98">
        <f>SUMIF(Retiros!B:B,$B140,Retiros!P:P)</f>
        <v>0</v>
      </c>
      <c r="E140" s="98">
        <f>SUMIF(Obligación!B:B,$B140,Obligación!P:P)</f>
        <v>0</v>
      </c>
      <c r="F140" s="98">
        <f>SUMIF('Inyección reconocida'!B:B,$B140,'Inyección reconocida'!P:P)</f>
        <v>12246.153893000006</v>
      </c>
      <c r="G140" s="98">
        <f t="shared" si="7"/>
        <v>12246.153893000006</v>
      </c>
      <c r="H140" s="16">
        <v>4279.6136660000002</v>
      </c>
      <c r="I140" s="16">
        <v>0</v>
      </c>
      <c r="J140" s="98">
        <f t="shared" si="8"/>
        <v>16525.767559000007</v>
      </c>
      <c r="K140" s="98">
        <f t="shared" si="9"/>
        <v>16525.767559000007</v>
      </c>
    </row>
    <row r="141" spans="1:11" x14ac:dyDescent="0.2">
      <c r="A141" s="17"/>
      <c r="B141" s="2" t="s">
        <v>754</v>
      </c>
      <c r="C141" s="2" t="str">
        <f>IFERROR(VLOOKUP(B141,'Inyección reconocida'!$B$9:$C$500,2,0),VLOOKUP(B141,Retiros!$B$9:$C$500,2,0))</f>
        <v>SEN</v>
      </c>
      <c r="D141" s="98">
        <f>SUMIF(Retiros!B:B,$B141,Retiros!P:P)</f>
        <v>0</v>
      </c>
      <c r="E141" s="98">
        <f>SUMIF(Obligación!B:B,$B141,Obligación!P:P)</f>
        <v>0</v>
      </c>
      <c r="F141" s="98">
        <f>SUMIF('Inyección reconocida'!B:B,$B141,'Inyección reconocida'!P:P)</f>
        <v>12671.845304999999</v>
      </c>
      <c r="G141" s="98">
        <f t="shared" si="7"/>
        <v>12671.845304999999</v>
      </c>
      <c r="H141" s="16">
        <v>0</v>
      </c>
      <c r="I141" s="16">
        <v>0</v>
      </c>
      <c r="J141" s="98">
        <f t="shared" si="8"/>
        <v>12671.845304999999</v>
      </c>
      <c r="K141" s="98">
        <f t="shared" si="9"/>
        <v>12671.845304999999</v>
      </c>
    </row>
    <row r="142" spans="1:11" x14ac:dyDescent="0.2">
      <c r="A142" s="17"/>
      <c r="B142" s="2" t="s">
        <v>570</v>
      </c>
      <c r="C142" s="2" t="str">
        <f>IFERROR(VLOOKUP(B142,'Inyección reconocida'!$B$9:$C$500,2,0),VLOOKUP(B142,Retiros!$B$9:$C$500,2,0))</f>
        <v>SEN</v>
      </c>
      <c r="D142" s="98">
        <f>SUMIF(Retiros!B:B,$B142,Retiros!P:P)</f>
        <v>0</v>
      </c>
      <c r="E142" s="98">
        <f>SUMIF(Obligación!B:B,$B142,Obligación!P:P)</f>
        <v>0</v>
      </c>
      <c r="F142" s="98">
        <f>SUMIF('Inyección reconocida'!B:B,$B142,'Inyección reconocida'!P:P)</f>
        <v>7363.0278259999977</v>
      </c>
      <c r="G142" s="98">
        <f t="shared" si="7"/>
        <v>7363.0278259999977</v>
      </c>
      <c r="H142" s="16">
        <v>6893.0618690000019</v>
      </c>
      <c r="I142" s="16">
        <v>0</v>
      </c>
      <c r="J142" s="98">
        <f t="shared" si="8"/>
        <v>14256.089694999999</v>
      </c>
      <c r="K142" s="98">
        <f t="shared" si="9"/>
        <v>14256.089694999999</v>
      </c>
    </row>
    <row r="143" spans="1:11" x14ac:dyDescent="0.2">
      <c r="A143" s="17"/>
      <c r="B143" s="2" t="s">
        <v>717</v>
      </c>
      <c r="C143" s="2" t="str">
        <f>IFERROR(VLOOKUP(B143,'Inyección reconocida'!$B$9:$C$500,2,0),VLOOKUP(B143,Retiros!$B$9:$C$500,2,0))</f>
        <v>SEN</v>
      </c>
      <c r="D143" s="98">
        <f>SUMIF(Retiros!B:B,$B143,Retiros!P:P)</f>
        <v>0</v>
      </c>
      <c r="E143" s="98">
        <f>SUMIF(Obligación!B:B,$B143,Obligación!P:P)</f>
        <v>0</v>
      </c>
      <c r="F143" s="98">
        <f>SUMIF('Inyección reconocida'!B:B,$B143,'Inyección reconocida'!P:P)</f>
        <v>9240.2806170000003</v>
      </c>
      <c r="G143" s="98">
        <f t="shared" si="7"/>
        <v>9240.2806170000003</v>
      </c>
      <c r="H143" s="16">
        <v>233</v>
      </c>
      <c r="I143" s="16">
        <v>0</v>
      </c>
      <c r="J143" s="98">
        <f t="shared" si="8"/>
        <v>9473.2806170000003</v>
      </c>
      <c r="K143" s="98">
        <f t="shared" si="9"/>
        <v>9473.2806170000003</v>
      </c>
    </row>
    <row r="144" spans="1:11" x14ac:dyDescent="0.2">
      <c r="A144" s="17"/>
      <c r="B144" s="2" t="s">
        <v>789</v>
      </c>
      <c r="C144" s="2" t="str">
        <f>IFERROR(VLOOKUP(B144,'Inyección reconocida'!$B$9:$C$500,2,0),VLOOKUP(B144,Retiros!$B$9:$C$500,2,0))</f>
        <v>SEN</v>
      </c>
      <c r="D144" s="98">
        <f>SUMIF(Retiros!B:B,$B144,Retiros!P:P)</f>
        <v>0</v>
      </c>
      <c r="E144" s="98">
        <f>SUMIF(Obligación!B:B,$B144,Obligación!P:P)</f>
        <v>0</v>
      </c>
      <c r="F144" s="98">
        <f>SUMIF('Inyección reconocida'!B:B,$B144,'Inyección reconocida'!P:P)</f>
        <v>1149.8535649999997</v>
      </c>
      <c r="G144" s="98">
        <f t="shared" si="7"/>
        <v>1149.8535649999997</v>
      </c>
      <c r="H144" s="16">
        <v>0</v>
      </c>
      <c r="I144" s="16">
        <v>0</v>
      </c>
      <c r="J144" s="98">
        <f t="shared" si="8"/>
        <v>1149.8535649999997</v>
      </c>
      <c r="K144" s="98">
        <f t="shared" si="9"/>
        <v>1149.8535649999997</v>
      </c>
    </row>
    <row r="145" spans="1:11" x14ac:dyDescent="0.2">
      <c r="A145" s="17"/>
      <c r="B145" s="2" t="s">
        <v>716</v>
      </c>
      <c r="C145" s="2" t="str">
        <f>IFERROR(VLOOKUP(B145,'Inyección reconocida'!$B$9:$C$500,2,0),VLOOKUP(B145,Retiros!$B$9:$C$500,2,0))</f>
        <v>SEN</v>
      </c>
      <c r="D145" s="98">
        <f>SUMIF(Retiros!B:B,$B145,Retiros!P:P)</f>
        <v>0</v>
      </c>
      <c r="E145" s="98">
        <f>SUMIF(Obligación!B:B,$B145,Obligación!P:P)</f>
        <v>0</v>
      </c>
      <c r="F145" s="98">
        <f>SUMIF('Inyección reconocida'!B:B,$B145,'Inyección reconocida'!P:P)</f>
        <v>5968.9462430000012</v>
      </c>
      <c r="G145" s="98">
        <f t="shared" si="7"/>
        <v>5968.9462430000012</v>
      </c>
      <c r="H145" s="16">
        <v>118</v>
      </c>
      <c r="I145" s="16">
        <v>0</v>
      </c>
      <c r="J145" s="98">
        <f t="shared" si="8"/>
        <v>6086.9462430000012</v>
      </c>
      <c r="K145" s="98">
        <f t="shared" si="9"/>
        <v>6086.9462430000012</v>
      </c>
    </row>
    <row r="146" spans="1:11" x14ac:dyDescent="0.2">
      <c r="A146" s="17"/>
      <c r="B146" s="2" t="s">
        <v>706</v>
      </c>
      <c r="C146" s="2" t="str">
        <f>IFERROR(VLOOKUP(B146,'Inyección reconocida'!$B$9:$C$500,2,0),VLOOKUP(B146,Retiros!$B$9:$C$500,2,0))</f>
        <v>SEN</v>
      </c>
      <c r="D146" s="98">
        <f>SUMIF(Retiros!B:B,$B146,Retiros!P:P)</f>
        <v>0</v>
      </c>
      <c r="E146" s="98">
        <f>SUMIF(Obligación!B:B,$B146,Obligación!P:P)</f>
        <v>0</v>
      </c>
      <c r="F146" s="98">
        <f>SUMIF('Inyección reconocida'!B:B,$B146,'Inyección reconocida'!P:P)</f>
        <v>6200.8698229999991</v>
      </c>
      <c r="G146" s="98">
        <f t="shared" si="7"/>
        <v>6200.8698229999991</v>
      </c>
      <c r="H146" s="16">
        <v>2172</v>
      </c>
      <c r="I146" s="16">
        <v>0</v>
      </c>
      <c r="J146" s="98">
        <f t="shared" si="8"/>
        <v>8372.8698229999991</v>
      </c>
      <c r="K146" s="98">
        <f t="shared" si="9"/>
        <v>8372.8698229999991</v>
      </c>
    </row>
    <row r="147" spans="1:11" x14ac:dyDescent="0.2">
      <c r="A147" s="17"/>
      <c r="B147" s="2" t="s">
        <v>712</v>
      </c>
      <c r="C147" s="2" t="str">
        <f>IFERROR(VLOOKUP(B147,'Inyección reconocida'!$B$9:$C$500,2,0),VLOOKUP(B147,Retiros!$B$9:$C$500,2,0))</f>
        <v>SEN</v>
      </c>
      <c r="D147" s="98">
        <f>SUMIF(Retiros!B:B,$B147,Retiros!P:P)</f>
        <v>0</v>
      </c>
      <c r="E147" s="98">
        <f>SUMIF(Obligación!B:B,$B147,Obligación!P:P)</f>
        <v>0</v>
      </c>
      <c r="F147" s="98">
        <f>SUMIF('Inyección reconocida'!B:B,$B147,'Inyección reconocida'!P:P)</f>
        <v>4049.1440930000003</v>
      </c>
      <c r="G147" s="98">
        <f t="shared" si="7"/>
        <v>4049.1440930000003</v>
      </c>
      <c r="H147" s="16">
        <v>235</v>
      </c>
      <c r="I147" s="16">
        <v>0</v>
      </c>
      <c r="J147" s="98">
        <f t="shared" si="8"/>
        <v>4284.1440930000008</v>
      </c>
      <c r="K147" s="98">
        <f t="shared" si="9"/>
        <v>4284.1440930000008</v>
      </c>
    </row>
    <row r="148" spans="1:11" x14ac:dyDescent="0.2">
      <c r="A148" s="17"/>
      <c r="B148" s="2" t="s">
        <v>10</v>
      </c>
      <c r="C148" s="2" t="str">
        <f>IFERROR(VLOOKUP(B148,'Inyección reconocida'!$B$9:$C$500,2,0),VLOOKUP(B148,Retiros!$B$9:$C$500,2,0))</f>
        <v>SEN</v>
      </c>
      <c r="D148" s="98">
        <f>SUMIF(Retiros!B:B,$B148,Retiros!P:P)</f>
        <v>3016430.7452361383</v>
      </c>
      <c r="E148" s="98">
        <f>SUMIF(Obligación!B:B,$B148,Obligación!P:P)</f>
        <v>256487.36306221515</v>
      </c>
      <c r="F148" s="98">
        <f>SUMIF('Inyección reconocida'!B:B,$B148,'Inyección reconocida'!P:P)</f>
        <v>28835.602557999995</v>
      </c>
      <c r="G148" s="98">
        <f t="shared" si="7"/>
        <v>-227651.76050421517</v>
      </c>
      <c r="H148" s="16">
        <v>25039.722623999995</v>
      </c>
      <c r="I148" s="16">
        <v>0</v>
      </c>
      <c r="J148" s="98">
        <f t="shared" si="8"/>
        <v>-202612.03788021515</v>
      </c>
      <c r="K148" s="98">
        <f t="shared" si="9"/>
        <v>0</v>
      </c>
    </row>
    <row r="149" spans="1:11" x14ac:dyDescent="0.2">
      <c r="A149" s="17"/>
      <c r="B149" s="2" t="s">
        <v>88</v>
      </c>
      <c r="C149" s="2" t="str">
        <f>IFERROR(VLOOKUP(B149,'Inyección reconocida'!$B$9:$C$500,2,0),VLOOKUP(B149,Retiros!$B$9:$C$500,2,0))</f>
        <v>SEN</v>
      </c>
      <c r="D149" s="98">
        <f>SUMIF(Retiros!B:B,$B149,Retiros!P:P)</f>
        <v>0</v>
      </c>
      <c r="E149" s="98">
        <f>SUMIF(Obligación!B:B,$B149,Obligación!P:P)</f>
        <v>0</v>
      </c>
      <c r="F149" s="98">
        <f>SUMIF('Inyección reconocida'!B:B,$B149,'Inyección reconocida'!P:P)</f>
        <v>0</v>
      </c>
      <c r="G149" s="98">
        <f t="shared" si="7"/>
        <v>0</v>
      </c>
      <c r="H149" s="16">
        <v>0</v>
      </c>
      <c r="I149" s="16">
        <v>0</v>
      </c>
      <c r="J149" s="98">
        <f t="shared" si="8"/>
        <v>0</v>
      </c>
      <c r="K149" s="98">
        <f t="shared" si="9"/>
        <v>0</v>
      </c>
    </row>
    <row r="150" spans="1:11" x14ac:dyDescent="0.2">
      <c r="A150" s="17"/>
      <c r="B150" s="2" t="s">
        <v>303</v>
      </c>
      <c r="C150" s="2" t="str">
        <f>IFERROR(VLOOKUP(B150,'Inyección reconocida'!$B$9:$C$500,2,0),VLOOKUP(B150,Retiros!$B$9:$C$500,2,0))</f>
        <v>SEN</v>
      </c>
      <c r="D150" s="98">
        <f>SUMIF(Retiros!B:B,$B150,Retiros!P:P)</f>
        <v>0</v>
      </c>
      <c r="E150" s="98">
        <f>SUMIF(Obligación!B:B,$B150,Obligación!P:P)</f>
        <v>0</v>
      </c>
      <c r="F150" s="98">
        <f>SUMIF('Inyección reconocida'!B:B,$B150,'Inyección reconocida'!P:P)</f>
        <v>512.53970500000025</v>
      </c>
      <c r="G150" s="98">
        <f t="shared" si="7"/>
        <v>512.53970500000025</v>
      </c>
      <c r="H150" s="16">
        <v>877.58326899999929</v>
      </c>
      <c r="I150" s="16">
        <v>0</v>
      </c>
      <c r="J150" s="98">
        <f t="shared" si="8"/>
        <v>1390.1229739999994</v>
      </c>
      <c r="K150" s="98">
        <f t="shared" si="9"/>
        <v>1390.1229739999994</v>
      </c>
    </row>
    <row r="151" spans="1:11" x14ac:dyDescent="0.2">
      <c r="A151" s="17"/>
      <c r="B151" s="2" t="s">
        <v>771</v>
      </c>
      <c r="C151" s="2" t="str">
        <f>IFERROR(VLOOKUP(B151,'Inyección reconocida'!$B$9:$C$500,2,0),VLOOKUP(B151,Retiros!$B$9:$C$500,2,0))</f>
        <v>SEN</v>
      </c>
      <c r="D151" s="98">
        <f>SUMIF(Retiros!B:B,$B151,Retiros!P:P)</f>
        <v>0</v>
      </c>
      <c r="E151" s="98">
        <f>SUMIF(Obligación!B:B,$B151,Obligación!P:P)</f>
        <v>0</v>
      </c>
      <c r="F151" s="98">
        <f>SUMIF('Inyección reconocida'!B:B,$B151,'Inyección reconocida'!P:P)</f>
        <v>0</v>
      </c>
      <c r="G151" s="98">
        <f t="shared" si="7"/>
        <v>0</v>
      </c>
      <c r="H151" s="16">
        <v>181440</v>
      </c>
      <c r="I151" s="16">
        <v>0</v>
      </c>
      <c r="J151" s="98">
        <f t="shared" si="8"/>
        <v>181440</v>
      </c>
      <c r="K151" s="98">
        <f t="shared" si="9"/>
        <v>181440</v>
      </c>
    </row>
    <row r="152" spans="1:11" x14ac:dyDescent="0.2">
      <c r="A152" s="17"/>
      <c r="B152" s="2" t="s">
        <v>763</v>
      </c>
      <c r="C152" s="2" t="str">
        <f>IFERROR(VLOOKUP(B152,'Inyección reconocida'!$B$9:$C$500,2,0),VLOOKUP(B152,Retiros!$B$9:$C$500,2,0))</f>
        <v>SEN</v>
      </c>
      <c r="D152" s="98">
        <f>SUMIF(Retiros!B:B,$B152,Retiros!P:P)</f>
        <v>12917.988954843137</v>
      </c>
      <c r="E152" s="98">
        <f>SUMIF(Obligación!B:B,$B152,Obligación!P:P)</f>
        <v>1291.7988954843138</v>
      </c>
      <c r="F152" s="98">
        <f>SUMIF('Inyección reconocida'!B:B,$B152,'Inyección reconocida'!P:P)</f>
        <v>358360.86095351982</v>
      </c>
      <c r="G152" s="98">
        <f t="shared" si="7"/>
        <v>357069.06205803552</v>
      </c>
      <c r="H152" s="16">
        <v>0</v>
      </c>
      <c r="I152" s="16">
        <v>0</v>
      </c>
      <c r="J152" s="98">
        <f t="shared" si="8"/>
        <v>357069.06205803552</v>
      </c>
      <c r="K152" s="98">
        <f t="shared" si="9"/>
        <v>357069.06205803552</v>
      </c>
    </row>
    <row r="153" spans="1:11" x14ac:dyDescent="0.2">
      <c r="A153" s="17"/>
      <c r="B153" s="2" t="s">
        <v>117</v>
      </c>
      <c r="C153" s="2" t="str">
        <f>IFERROR(VLOOKUP(B153,'Inyección reconocida'!$B$9:$C$500,2,0),VLOOKUP(B153,Retiros!$B$9:$C$500,2,0))</f>
        <v>SEN</v>
      </c>
      <c r="D153" s="98">
        <f>SUMIF(Retiros!B:B,$B153,Retiros!P:P)</f>
        <v>0</v>
      </c>
      <c r="E153" s="98">
        <f>SUMIF(Obligación!B:B,$B153,Obligación!P:P)</f>
        <v>0</v>
      </c>
      <c r="F153" s="98">
        <f>SUMIF('Inyección reconocida'!B:B,$B153,'Inyección reconocida'!P:P)</f>
        <v>0</v>
      </c>
      <c r="G153" s="98">
        <f t="shared" si="7"/>
        <v>0</v>
      </c>
      <c r="H153" s="16">
        <v>0</v>
      </c>
      <c r="I153" s="16">
        <v>0</v>
      </c>
      <c r="J153" s="98">
        <f t="shared" si="8"/>
        <v>0</v>
      </c>
      <c r="K153" s="98">
        <f t="shared" si="9"/>
        <v>0</v>
      </c>
    </row>
    <row r="154" spans="1:11" x14ac:dyDescent="0.2">
      <c r="A154" s="17"/>
      <c r="B154" s="2" t="s">
        <v>171</v>
      </c>
      <c r="C154" s="2" t="str">
        <f>IFERROR(VLOOKUP(B154,'Inyección reconocida'!$B$9:$C$500,2,0),VLOOKUP(B154,Retiros!$B$9:$C$500,2,0))</f>
        <v>SEN</v>
      </c>
      <c r="D154" s="98">
        <f>SUMIF(Retiros!B:B,$B154,Retiros!P:P)</f>
        <v>0</v>
      </c>
      <c r="E154" s="98">
        <f>SUMIF(Obligación!B:B,$B154,Obligación!P:P)</f>
        <v>0</v>
      </c>
      <c r="F154" s="98">
        <f>SUMIF('Inyección reconocida'!B:B,$B154,'Inyección reconocida'!P:P)</f>
        <v>94659.850255000027</v>
      </c>
      <c r="G154" s="98">
        <f t="shared" si="7"/>
        <v>94659.850255000027</v>
      </c>
      <c r="H154" s="16">
        <v>94122.051528000011</v>
      </c>
      <c r="I154" s="16">
        <v>0</v>
      </c>
      <c r="J154" s="98">
        <f t="shared" si="8"/>
        <v>188781.90178300004</v>
      </c>
      <c r="K154" s="98">
        <f t="shared" si="9"/>
        <v>188781.90178300004</v>
      </c>
    </row>
    <row r="155" spans="1:11" x14ac:dyDescent="0.2">
      <c r="A155" s="17"/>
      <c r="B155" s="2" t="s">
        <v>114</v>
      </c>
      <c r="C155" s="2" t="str">
        <f>IFERROR(VLOOKUP(B155,'Inyección reconocida'!$B$9:$C$500,2,0),VLOOKUP(B155,Retiros!$B$9:$C$500,2,0))</f>
        <v>SEN</v>
      </c>
      <c r="D155" s="98">
        <f>SUMIF(Retiros!B:B,$B155,Retiros!P:P)</f>
        <v>0</v>
      </c>
      <c r="E155" s="98">
        <f>SUMIF(Obligación!B:B,$B155,Obligación!P:P)</f>
        <v>0</v>
      </c>
      <c r="F155" s="98">
        <f>SUMIF('Inyección reconocida'!B:B,$B155,'Inyección reconocida'!P:P)</f>
        <v>56452.929543000006</v>
      </c>
      <c r="G155" s="98">
        <f t="shared" si="7"/>
        <v>56452.929543000006</v>
      </c>
      <c r="H155" s="16">
        <v>58877.392911000003</v>
      </c>
      <c r="I155" s="16">
        <v>0</v>
      </c>
      <c r="J155" s="98">
        <f t="shared" si="8"/>
        <v>115330.32245400001</v>
      </c>
      <c r="K155" s="98">
        <f t="shared" si="9"/>
        <v>115330.32245400001</v>
      </c>
    </row>
    <row r="156" spans="1:11" x14ac:dyDescent="0.2">
      <c r="A156" s="17"/>
      <c r="B156" s="2" t="s">
        <v>104</v>
      </c>
      <c r="C156" s="2" t="str">
        <f>IFERROR(VLOOKUP(B156,'Inyección reconocida'!$B$9:$C$500,2,0),VLOOKUP(B156,Retiros!$B$9:$C$500,2,0))</f>
        <v>SEN</v>
      </c>
      <c r="D156" s="98">
        <f>SUMIF(Retiros!B:B,$B156,Retiros!P:P)</f>
        <v>0</v>
      </c>
      <c r="E156" s="98">
        <f>SUMIF(Obligación!B:B,$B156,Obligación!P:P)</f>
        <v>0</v>
      </c>
      <c r="F156" s="98">
        <f>SUMIF('Inyección reconocida'!B:B,$B156,'Inyección reconocida'!P:P)</f>
        <v>11420.583158824256</v>
      </c>
      <c r="G156" s="98">
        <f t="shared" si="7"/>
        <v>11420.583158824256</v>
      </c>
      <c r="H156" s="16">
        <v>11828.671675</v>
      </c>
      <c r="I156" s="16">
        <v>0</v>
      </c>
      <c r="J156" s="98">
        <f t="shared" si="8"/>
        <v>23249.254833824256</v>
      </c>
      <c r="K156" s="98">
        <f t="shared" si="9"/>
        <v>23249.254833824256</v>
      </c>
    </row>
    <row r="157" spans="1:11" x14ac:dyDescent="0.2">
      <c r="A157" s="17"/>
      <c r="B157" s="2" t="s">
        <v>17</v>
      </c>
      <c r="C157" s="2" t="str">
        <f>IFERROR(VLOOKUP(B157,'Inyección reconocida'!$B$9:$C$500,2,0),VLOOKUP(B157,Retiros!$B$9:$C$500,2,0))</f>
        <v>SEN</v>
      </c>
      <c r="D157" s="98">
        <f>SUMIF(Retiros!B:B,$B157,Retiros!P:P)</f>
        <v>0</v>
      </c>
      <c r="E157" s="98">
        <f>SUMIF(Obligación!B:B,$B157,Obligación!P:P)</f>
        <v>0</v>
      </c>
      <c r="F157" s="98">
        <f>SUMIF('Inyección reconocida'!B:B,$B157,'Inyección reconocida'!P:P)</f>
        <v>6577.4177690000033</v>
      </c>
      <c r="G157" s="98">
        <f t="shared" si="7"/>
        <v>6577.4177690000033</v>
      </c>
      <c r="H157" s="16">
        <v>6366.8105940000023</v>
      </c>
      <c r="I157" s="16">
        <v>0</v>
      </c>
      <c r="J157" s="98">
        <f t="shared" si="8"/>
        <v>12944.228363000006</v>
      </c>
      <c r="K157" s="98">
        <f t="shared" si="9"/>
        <v>12944.228363000006</v>
      </c>
    </row>
    <row r="158" spans="1:11" x14ac:dyDescent="0.2">
      <c r="A158" s="17"/>
      <c r="B158" s="2" t="s">
        <v>135</v>
      </c>
      <c r="C158" s="2" t="str">
        <f>IFERROR(VLOOKUP(B158,'Inyección reconocida'!$B$9:$C$500,2,0),VLOOKUP(B158,Retiros!$B$9:$C$500,2,0))</f>
        <v>SEN</v>
      </c>
      <c r="D158" s="98">
        <f>SUMIF(Retiros!B:B,$B158,Retiros!P:P)</f>
        <v>0</v>
      </c>
      <c r="E158" s="98">
        <f>SUMIF(Obligación!B:B,$B158,Obligación!P:P)</f>
        <v>0</v>
      </c>
      <c r="F158" s="98">
        <f>SUMIF('Inyección reconocida'!B:B,$B158,'Inyección reconocida'!P:P)</f>
        <v>0</v>
      </c>
      <c r="G158" s="98">
        <f t="shared" si="7"/>
        <v>0</v>
      </c>
      <c r="H158" s="16">
        <v>0</v>
      </c>
      <c r="I158" s="16">
        <v>0</v>
      </c>
      <c r="J158" s="98">
        <f t="shared" si="8"/>
        <v>0</v>
      </c>
      <c r="K158" s="98">
        <f t="shared" si="9"/>
        <v>0</v>
      </c>
    </row>
    <row r="159" spans="1:11" x14ac:dyDescent="0.2">
      <c r="A159" s="17"/>
      <c r="B159" s="2" t="s">
        <v>56</v>
      </c>
      <c r="C159" s="2" t="str">
        <f>IFERROR(VLOOKUP(B159,'Inyección reconocida'!$B$9:$C$500,2,0),VLOOKUP(B159,Retiros!$B$9:$C$500,2,0))</f>
        <v>SEN</v>
      </c>
      <c r="D159" s="98">
        <f>SUMIF(Retiros!B:B,$B159,Retiros!P:P)</f>
        <v>134411.11890999999</v>
      </c>
      <c r="E159" s="98">
        <f>SUMIF(Obligación!B:B,$B159,Obligación!P:P)</f>
        <v>13441.111891</v>
      </c>
      <c r="F159" s="98">
        <f>SUMIF('Inyección reconocida'!B:B,$B159,'Inyección reconocida'!P:P)</f>
        <v>198445.04858000006</v>
      </c>
      <c r="G159" s="98">
        <f t="shared" si="7"/>
        <v>185003.93668900005</v>
      </c>
      <c r="H159" s="16">
        <v>0</v>
      </c>
      <c r="I159" s="16">
        <v>0</v>
      </c>
      <c r="J159" s="98">
        <f t="shared" si="8"/>
        <v>185003.93668900005</v>
      </c>
      <c r="K159" s="98">
        <f t="shared" si="9"/>
        <v>185003.93668900005</v>
      </c>
    </row>
    <row r="160" spans="1:11" x14ac:dyDescent="0.2">
      <c r="A160" s="17"/>
      <c r="B160" s="2" t="s">
        <v>15</v>
      </c>
      <c r="C160" s="2" t="str">
        <f>IFERROR(VLOOKUP(B160,'Inyección reconocida'!$B$9:$C$500,2,0),VLOOKUP(B160,Retiros!$B$9:$C$500,2,0))</f>
        <v>SEN</v>
      </c>
      <c r="D160" s="98">
        <f>SUMIF(Retiros!B:B,$B160,Retiros!P:P)</f>
        <v>0</v>
      </c>
      <c r="E160" s="98">
        <f>SUMIF(Obligación!B:B,$B160,Obligación!P:P)</f>
        <v>0</v>
      </c>
      <c r="F160" s="98">
        <f>SUMIF('Inyección reconocida'!B:B,$B160,'Inyección reconocida'!P:P)</f>
        <v>0</v>
      </c>
      <c r="G160" s="98">
        <f t="shared" si="7"/>
        <v>0</v>
      </c>
      <c r="H160" s="16">
        <v>120196.949616</v>
      </c>
      <c r="I160" s="16">
        <v>0</v>
      </c>
      <c r="J160" s="98">
        <f t="shared" si="8"/>
        <v>120196.949616</v>
      </c>
      <c r="K160" s="98">
        <f t="shared" si="9"/>
        <v>120196.949616</v>
      </c>
    </row>
    <row r="161" spans="1:11" x14ac:dyDescent="0.2">
      <c r="A161" s="17"/>
      <c r="B161" s="2" t="s">
        <v>89</v>
      </c>
      <c r="C161" s="2" t="str">
        <f>IFERROR(VLOOKUP(B161,'Inyección reconocida'!$B$9:$C$500,2,0),VLOOKUP(B161,Retiros!$B$9:$C$500,2,0))</f>
        <v>SEN</v>
      </c>
      <c r="D161" s="98">
        <f>SUMIF(Retiros!B:B,$B161,Retiros!P:P)</f>
        <v>0</v>
      </c>
      <c r="E161" s="98">
        <f>SUMIF(Obligación!B:B,$B161,Obligación!P:P)</f>
        <v>0</v>
      </c>
      <c r="F161" s="98">
        <f>SUMIF('Inyección reconocida'!B:B,$B161,'Inyección reconocida'!P:P)</f>
        <v>2832.2974919999997</v>
      </c>
      <c r="G161" s="98">
        <f t="shared" si="7"/>
        <v>2832.2974919999997</v>
      </c>
      <c r="H161" s="16">
        <v>3023.3487360000013</v>
      </c>
      <c r="I161" s="16">
        <v>0</v>
      </c>
      <c r="J161" s="98">
        <f t="shared" si="8"/>
        <v>5855.6462280000014</v>
      </c>
      <c r="K161" s="98">
        <f t="shared" si="9"/>
        <v>5855.6462280000014</v>
      </c>
    </row>
    <row r="162" spans="1:11" x14ac:dyDescent="0.2">
      <c r="A162" s="17"/>
      <c r="B162" s="2" t="s">
        <v>701</v>
      </c>
      <c r="C162" s="2" t="str">
        <f>IFERROR(VLOOKUP(B162,'Inyección reconocida'!$B$9:$C$500,2,0),VLOOKUP(B162,Retiros!$B$9:$C$500,2,0))</f>
        <v>SEN</v>
      </c>
      <c r="D162" s="98">
        <f>SUMIF(Retiros!B:B,$B162,Retiros!P:P)</f>
        <v>0</v>
      </c>
      <c r="E162" s="98">
        <f>SUMIF(Obligación!B:B,$B162,Obligación!P:P)</f>
        <v>0</v>
      </c>
      <c r="F162" s="98">
        <f>SUMIF('Inyección reconocida'!B:B,$B162,'Inyección reconocida'!P:P)</f>
        <v>4197.2868150000013</v>
      </c>
      <c r="G162" s="98">
        <f t="shared" si="7"/>
        <v>4197.2868150000013</v>
      </c>
      <c r="H162" s="16">
        <v>985</v>
      </c>
      <c r="I162" s="16">
        <v>0</v>
      </c>
      <c r="J162" s="98">
        <f t="shared" si="8"/>
        <v>5182.2868150000013</v>
      </c>
      <c r="K162" s="98">
        <f t="shared" si="9"/>
        <v>5182.2868150000013</v>
      </c>
    </row>
    <row r="163" spans="1:11" x14ac:dyDescent="0.2">
      <c r="A163" s="17"/>
      <c r="B163" s="2" t="s">
        <v>105</v>
      </c>
      <c r="C163" s="2" t="str">
        <f>IFERROR(VLOOKUP(B163,'Inyección reconocida'!$B$9:$C$500,2,0),VLOOKUP(B163,Retiros!$B$9:$C$500,2,0))</f>
        <v>SEN</v>
      </c>
      <c r="D163" s="98">
        <f>SUMIF(Retiros!B:B,$B163,Retiros!P:P)</f>
        <v>0</v>
      </c>
      <c r="E163" s="98">
        <f>SUMIF(Obligación!B:B,$B163,Obligación!P:P)</f>
        <v>0</v>
      </c>
      <c r="F163" s="98">
        <f>SUMIF('Inyección reconocida'!B:B,$B163,'Inyección reconocida'!P:P)</f>
        <v>35342.614406175737</v>
      </c>
      <c r="G163" s="98">
        <f t="shared" si="7"/>
        <v>35342.614406175737</v>
      </c>
      <c r="H163" s="16">
        <v>30812.669621999998</v>
      </c>
      <c r="I163" s="16">
        <v>0</v>
      </c>
      <c r="J163" s="98">
        <f t="shared" si="8"/>
        <v>66155.284028175738</v>
      </c>
      <c r="K163" s="98">
        <f t="shared" si="9"/>
        <v>66155.284028175738</v>
      </c>
    </row>
    <row r="164" spans="1:11" x14ac:dyDescent="0.2">
      <c r="A164" s="17"/>
      <c r="B164" s="2" t="s">
        <v>20</v>
      </c>
      <c r="C164" s="2" t="str">
        <f>IFERROR(VLOOKUP(B164,'Inyección reconocida'!$B$9:$C$500,2,0),VLOOKUP(B164,Retiros!$B$9:$C$500,2,0))</f>
        <v>SEN</v>
      </c>
      <c r="D164" s="98">
        <f>SUMIF(Retiros!B:B,$B164,Retiros!P:P)</f>
        <v>0</v>
      </c>
      <c r="E164" s="98">
        <f>SUMIF(Obligación!B:B,$B164,Obligación!P:P)</f>
        <v>0</v>
      </c>
      <c r="F164" s="98">
        <f>SUMIF('Inyección reconocida'!B:B,$B164,'Inyección reconocida'!P:P)</f>
        <v>13599.225620999998</v>
      </c>
      <c r="G164" s="98">
        <f t="shared" si="7"/>
        <v>13599.225620999998</v>
      </c>
      <c r="H164" s="16">
        <v>9412.3187489999982</v>
      </c>
      <c r="I164" s="16">
        <v>0</v>
      </c>
      <c r="J164" s="98">
        <f t="shared" si="8"/>
        <v>23011.544369999996</v>
      </c>
      <c r="K164" s="98">
        <f t="shared" si="9"/>
        <v>23011.544369999996</v>
      </c>
    </row>
    <row r="165" spans="1:11" x14ac:dyDescent="0.2">
      <c r="A165" s="17"/>
      <c r="B165" s="2" t="s">
        <v>107</v>
      </c>
      <c r="C165" s="2" t="str">
        <f>IFERROR(VLOOKUP(B165,'Inyección reconocida'!$B$9:$C$500,2,0),VLOOKUP(B165,Retiros!$B$9:$C$500,2,0))</f>
        <v>SEN</v>
      </c>
      <c r="D165" s="98">
        <f>SUMIF(Retiros!B:B,$B165,Retiros!P:P)</f>
        <v>0</v>
      </c>
      <c r="E165" s="98">
        <f>SUMIF(Obligación!B:B,$B165,Obligación!P:P)</f>
        <v>0</v>
      </c>
      <c r="F165" s="98">
        <f>SUMIF('Inyección reconocida'!B:B,$B165,'Inyección reconocida'!P:P)</f>
        <v>0</v>
      </c>
      <c r="G165" s="98">
        <f t="shared" si="7"/>
        <v>0</v>
      </c>
      <c r="H165" s="16">
        <v>0</v>
      </c>
      <c r="I165" s="16">
        <v>0</v>
      </c>
      <c r="J165" s="98">
        <f t="shared" si="8"/>
        <v>0</v>
      </c>
      <c r="K165" s="98">
        <f t="shared" si="9"/>
        <v>0</v>
      </c>
    </row>
    <row r="166" spans="1:11" x14ac:dyDescent="0.2">
      <c r="A166" s="17"/>
      <c r="B166" s="2" t="s">
        <v>687</v>
      </c>
      <c r="C166" s="2" t="str">
        <f>IFERROR(VLOOKUP(B166,'Inyección reconocida'!$B$9:$C$500,2,0),VLOOKUP(B166,Retiros!$B$9:$C$500,2,0))</f>
        <v>SEN</v>
      </c>
      <c r="D166" s="98">
        <f>SUMIF(Retiros!B:B,$B166,Retiros!P:P)</f>
        <v>0</v>
      </c>
      <c r="E166" s="98">
        <f>SUMIF(Obligación!B:B,$B166,Obligación!P:P)</f>
        <v>0</v>
      </c>
      <c r="F166" s="98">
        <f>SUMIF('Inyección reconocida'!B:B,$B166,'Inyección reconocida'!P:P)</f>
        <v>6737.6706319999994</v>
      </c>
      <c r="G166" s="98">
        <f t="shared" si="7"/>
        <v>6737.6706319999994</v>
      </c>
      <c r="H166" s="16">
        <v>5981.9448890000003</v>
      </c>
      <c r="I166" s="16">
        <v>0</v>
      </c>
      <c r="J166" s="98">
        <f t="shared" si="8"/>
        <v>12719.615521</v>
      </c>
      <c r="K166" s="98">
        <f t="shared" si="9"/>
        <v>12719.615521</v>
      </c>
    </row>
    <row r="167" spans="1:11" x14ac:dyDescent="0.2">
      <c r="A167" s="17"/>
      <c r="B167" s="2" t="s">
        <v>636</v>
      </c>
      <c r="C167" s="2" t="str">
        <f>IFERROR(VLOOKUP(B167,'Inyección reconocida'!$B$9:$C$500,2,0),VLOOKUP(B167,Retiros!$B$9:$C$500,2,0))</f>
        <v>SEN</v>
      </c>
      <c r="D167" s="98">
        <f>SUMIF(Retiros!B:B,$B167,Retiros!P:P)</f>
        <v>0</v>
      </c>
      <c r="E167" s="98">
        <f>SUMIF(Obligación!B:B,$B167,Obligación!P:P)</f>
        <v>0</v>
      </c>
      <c r="F167" s="98">
        <f>SUMIF('Inyección reconocida'!B:B,$B167,'Inyección reconocida'!P:P)</f>
        <v>4819.5537759999988</v>
      </c>
      <c r="G167" s="98">
        <f t="shared" si="7"/>
        <v>4819.5537759999988</v>
      </c>
      <c r="H167" s="16">
        <v>3998.372261</v>
      </c>
      <c r="I167" s="16">
        <v>0</v>
      </c>
      <c r="J167" s="98">
        <f t="shared" si="8"/>
        <v>8817.9260369999993</v>
      </c>
      <c r="K167" s="98">
        <f t="shared" si="9"/>
        <v>8817.9260369999993</v>
      </c>
    </row>
    <row r="168" spans="1:11" x14ac:dyDescent="0.2">
      <c r="A168" s="17"/>
      <c r="B168" s="2" t="s">
        <v>64</v>
      </c>
      <c r="C168" s="2" t="str">
        <f>IFERROR(VLOOKUP(B168,'Inyección reconocida'!$B$9:$C$500,2,0),VLOOKUP(B168,Retiros!$B$9:$C$500,2,0))</f>
        <v>SEN</v>
      </c>
      <c r="D168" s="98">
        <f>SUMIF(Retiros!B:B,$B168,Retiros!P:P)</f>
        <v>1329114.2127889411</v>
      </c>
      <c r="E168" s="98">
        <f>SUMIF(Obligación!B:B,$B168,Obligación!P:P)</f>
        <v>93037.994895225856</v>
      </c>
      <c r="F168" s="98">
        <f>SUMIF('Inyección reconocida'!B:B,$B168,'Inyección reconocida'!P:P)</f>
        <v>0</v>
      </c>
      <c r="G168" s="98">
        <f t="shared" si="7"/>
        <v>-93037.994895225856</v>
      </c>
      <c r="H168" s="16">
        <v>0</v>
      </c>
      <c r="I168" s="16">
        <v>0</v>
      </c>
      <c r="J168" s="98">
        <f t="shared" si="8"/>
        <v>-93037.994895225856</v>
      </c>
      <c r="K168" s="98">
        <f t="shared" si="9"/>
        <v>0</v>
      </c>
    </row>
    <row r="169" spans="1:11" x14ac:dyDescent="0.2">
      <c r="A169" s="17"/>
      <c r="B169" s="2" t="s">
        <v>571</v>
      </c>
      <c r="C169" s="2" t="str">
        <f>IFERROR(VLOOKUP(B169,'Inyección reconocida'!$B$9:$C$500,2,0),VLOOKUP(B169,Retiros!$B$9:$C$500,2,0))</f>
        <v>SEN</v>
      </c>
      <c r="D169" s="98">
        <f>SUMIF(Retiros!B:B,$B169,Retiros!P:P)</f>
        <v>17743.637304</v>
      </c>
      <c r="E169" s="98">
        <f>SUMIF(Obligación!B:B,$B169,Obligación!P:P)</f>
        <v>1774.3637303999999</v>
      </c>
      <c r="F169" s="98">
        <f>SUMIF('Inyección reconocida'!B:B,$B169,'Inyección reconocida'!P:P)</f>
        <v>17908.983244999999</v>
      </c>
      <c r="G169" s="98">
        <f t="shared" si="7"/>
        <v>16134.619514599999</v>
      </c>
      <c r="H169" s="16">
        <v>19013.536315000005</v>
      </c>
      <c r="I169" s="16">
        <v>0</v>
      </c>
      <c r="J169" s="98">
        <f t="shared" si="8"/>
        <v>35148.1558296</v>
      </c>
      <c r="K169" s="98">
        <f t="shared" si="9"/>
        <v>35148.1558296</v>
      </c>
    </row>
    <row r="170" spans="1:11" x14ac:dyDescent="0.2">
      <c r="A170" s="17"/>
      <c r="B170" s="2" t="s">
        <v>574</v>
      </c>
      <c r="C170" s="2" t="str">
        <f>IFERROR(VLOOKUP(B170,'Inyección reconocida'!$B$9:$C$500,2,0),VLOOKUP(B170,Retiros!$B$9:$C$500,2,0))</f>
        <v>SEN</v>
      </c>
      <c r="D170" s="98">
        <f>SUMIF(Retiros!B:B,$B170,Retiros!P:P)</f>
        <v>64283.093738000003</v>
      </c>
      <c r="E170" s="98">
        <f>SUMIF(Obligación!B:B,$B170,Obligación!P:P)</f>
        <v>6428.3093738000007</v>
      </c>
      <c r="F170" s="98">
        <f>SUMIF('Inyección reconocida'!B:B,$B170,'Inyección reconocida'!P:P)</f>
        <v>2186.2934420000006</v>
      </c>
      <c r="G170" s="98">
        <f t="shared" si="7"/>
        <v>-4242.0159318000005</v>
      </c>
      <c r="H170" s="16">
        <v>2015</v>
      </c>
      <c r="I170" s="16">
        <v>0</v>
      </c>
      <c r="J170" s="98">
        <f t="shared" si="8"/>
        <v>-2227.0159318000005</v>
      </c>
      <c r="K170" s="98">
        <f t="shared" si="9"/>
        <v>0</v>
      </c>
    </row>
    <row r="171" spans="1:11" x14ac:dyDescent="0.2">
      <c r="A171" s="17"/>
      <c r="B171" s="2" t="s">
        <v>756</v>
      </c>
      <c r="C171" s="2" t="str">
        <f>IFERROR(VLOOKUP(B171,'Inyección reconocida'!$B$9:$C$500,2,0),VLOOKUP(B171,Retiros!$B$9:$C$500,2,0))</f>
        <v>SEN</v>
      </c>
      <c r="D171" s="98">
        <f>SUMIF(Retiros!B:B,$B171,Retiros!P:P)</f>
        <v>359.98410999999987</v>
      </c>
      <c r="E171" s="98">
        <f>SUMIF(Obligación!B:B,$B171,Obligación!P:P)</f>
        <v>35.99841099999999</v>
      </c>
      <c r="F171" s="98">
        <f>SUMIF('Inyección reconocida'!B:B,$B171,'Inyección reconocida'!P:P)</f>
        <v>0</v>
      </c>
      <c r="G171" s="98">
        <f t="shared" si="7"/>
        <v>-35.99841099999999</v>
      </c>
      <c r="H171" s="16">
        <v>0</v>
      </c>
      <c r="I171" s="16">
        <v>0</v>
      </c>
      <c r="J171" s="98">
        <f t="shared" si="8"/>
        <v>-35.99841099999999</v>
      </c>
      <c r="K171" s="98">
        <f t="shared" si="9"/>
        <v>0</v>
      </c>
    </row>
    <row r="172" spans="1:11" x14ac:dyDescent="0.2">
      <c r="A172" s="17"/>
      <c r="B172" s="2" t="s">
        <v>173</v>
      </c>
      <c r="C172" s="2" t="str">
        <f>IFERROR(VLOOKUP(B172,'Inyección reconocida'!$B$9:$C$500,2,0),VLOOKUP(B172,Retiros!$B$9:$C$500,2,0))</f>
        <v>SEN</v>
      </c>
      <c r="D172" s="98">
        <f>SUMIF(Retiros!B:B,$B172,Retiros!P:P)</f>
        <v>192214.87166899999</v>
      </c>
      <c r="E172" s="98">
        <f>SUMIF(Obligación!B:B,$B172,Obligación!P:P)</f>
        <v>19221.487166900002</v>
      </c>
      <c r="F172" s="98">
        <f>SUMIF('Inyección reconocida'!B:B,$B172,'Inyección reconocida'!P:P)</f>
        <v>164529.27930300005</v>
      </c>
      <c r="G172" s="98">
        <f t="shared" si="7"/>
        <v>145307.79213610003</v>
      </c>
      <c r="H172" s="16">
        <v>140469.24820799998</v>
      </c>
      <c r="I172" s="16">
        <v>0</v>
      </c>
      <c r="J172" s="98">
        <f t="shared" si="8"/>
        <v>285777.04034410004</v>
      </c>
      <c r="K172" s="98">
        <f t="shared" si="9"/>
        <v>285777.04034410004</v>
      </c>
    </row>
    <row r="173" spans="1:11" x14ac:dyDescent="0.2">
      <c r="A173" s="17"/>
      <c r="B173" s="2" t="s">
        <v>108</v>
      </c>
      <c r="C173" s="2" t="str">
        <f>IFERROR(VLOOKUP(B173,'Inyección reconocida'!$B$9:$C$500,2,0),VLOOKUP(B173,Retiros!$B$9:$C$500,2,0))</f>
        <v>SEN</v>
      </c>
      <c r="D173" s="98">
        <f>SUMIF(Retiros!B:B,$B173,Retiros!P:P)</f>
        <v>4384.7072499999995</v>
      </c>
      <c r="E173" s="98">
        <f>SUMIF(Obligación!B:B,$B173,Obligación!P:P)</f>
        <v>438.47072500000002</v>
      </c>
      <c r="F173" s="98">
        <f>SUMIF('Inyección reconocida'!B:B,$B173,'Inyección reconocida'!P:P)</f>
        <v>6002.7468409999983</v>
      </c>
      <c r="G173" s="98">
        <f t="shared" si="7"/>
        <v>5564.2761159999982</v>
      </c>
      <c r="H173" s="16">
        <v>5917.1332419999981</v>
      </c>
      <c r="I173" s="16">
        <v>0</v>
      </c>
      <c r="J173" s="98">
        <f t="shared" si="8"/>
        <v>11481.409357999997</v>
      </c>
      <c r="K173" s="98">
        <f t="shared" si="9"/>
        <v>11481.409357999997</v>
      </c>
    </row>
    <row r="174" spans="1:11" x14ac:dyDescent="0.2">
      <c r="A174" s="17"/>
      <c r="B174" s="2" t="s">
        <v>599</v>
      </c>
      <c r="C174" s="2" t="str">
        <f>IFERROR(VLOOKUP(B174,'Inyección reconocida'!$B$9:$C$500,2,0),VLOOKUP(B174,Retiros!$B$9:$C$500,2,0))</f>
        <v>SEN</v>
      </c>
      <c r="D174" s="98">
        <f>SUMIF(Retiros!B:B,$B174,Retiros!P:P)</f>
        <v>113306.13435000005</v>
      </c>
      <c r="E174" s="98">
        <f>SUMIF(Obligación!B:B,$B174,Obligación!P:P)</f>
        <v>10477.023582810003</v>
      </c>
      <c r="F174" s="98">
        <f>SUMIF('Inyección reconocida'!B:B,$B174,'Inyección reconocida'!P:P)</f>
        <v>0</v>
      </c>
      <c r="G174" s="98">
        <f t="shared" si="7"/>
        <v>-10477.023582810003</v>
      </c>
      <c r="H174" s="16">
        <v>0</v>
      </c>
      <c r="I174" s="16">
        <v>0</v>
      </c>
      <c r="J174" s="98">
        <f t="shared" si="8"/>
        <v>-10477.023582810003</v>
      </c>
      <c r="K174" s="98">
        <f t="shared" si="9"/>
        <v>0</v>
      </c>
    </row>
    <row r="175" spans="1:11" x14ac:dyDescent="0.2">
      <c r="A175" s="17"/>
      <c r="B175" s="2" t="s">
        <v>96</v>
      </c>
      <c r="C175" s="2" t="str">
        <f>IFERROR(VLOOKUP(B175,'Inyección reconocida'!$B$9:$C$500,2,0),VLOOKUP(B175,Retiros!$B$9:$C$500,2,0))</f>
        <v>SEN</v>
      </c>
      <c r="D175" s="98">
        <f>SUMIF(Retiros!B:B,$B175,Retiros!P:P)</f>
        <v>70159.554149999996</v>
      </c>
      <c r="E175" s="98">
        <f>SUMIF(Obligación!B:B,$B175,Obligación!P:P)</f>
        <v>7015.9554149999985</v>
      </c>
      <c r="F175" s="98">
        <f>SUMIF('Inyección reconocida'!B:B,$B175,'Inyección reconocida'!P:P)</f>
        <v>22947.193646999996</v>
      </c>
      <c r="G175" s="98">
        <f t="shared" si="7"/>
        <v>15931.238231999998</v>
      </c>
      <c r="H175" s="16">
        <v>24211.297852000003</v>
      </c>
      <c r="I175" s="16">
        <v>0</v>
      </c>
      <c r="J175" s="98">
        <f t="shared" si="8"/>
        <v>40142.536083999999</v>
      </c>
      <c r="K175" s="98">
        <f t="shared" si="9"/>
        <v>40142.536083999999</v>
      </c>
    </row>
    <row r="176" spans="1:11" x14ac:dyDescent="0.2">
      <c r="A176" s="17"/>
      <c r="B176" s="2" t="s">
        <v>58</v>
      </c>
      <c r="C176" s="2" t="str">
        <f>IFERROR(VLOOKUP(B176,'Inyección reconocida'!$B$9:$C$500,2,0),VLOOKUP(B176,Retiros!$B$9:$C$500,2,0))</f>
        <v>SEN</v>
      </c>
      <c r="D176" s="98">
        <f>SUMIF(Retiros!B:B,$B176,Retiros!P:P)</f>
        <v>0</v>
      </c>
      <c r="E176" s="98">
        <f>SUMIF(Obligación!B:B,$B176,Obligación!P:P)</f>
        <v>0</v>
      </c>
      <c r="F176" s="98">
        <f>SUMIF('Inyección reconocida'!B:B,$B176,'Inyección reconocida'!P:P)</f>
        <v>0</v>
      </c>
      <c r="G176" s="98">
        <f t="shared" si="7"/>
        <v>0</v>
      </c>
      <c r="H176" s="16">
        <v>0</v>
      </c>
      <c r="I176" s="16">
        <v>0</v>
      </c>
      <c r="J176" s="98">
        <f t="shared" si="8"/>
        <v>0</v>
      </c>
      <c r="K176" s="98">
        <f t="shared" si="9"/>
        <v>0</v>
      </c>
    </row>
    <row r="177" spans="1:11" x14ac:dyDescent="0.2">
      <c r="A177" s="17"/>
      <c r="B177" s="2" t="s">
        <v>11</v>
      </c>
      <c r="C177" s="2" t="str">
        <f>IFERROR(VLOOKUP(B177,'Inyección reconocida'!$B$9:$C$500,2,0),VLOOKUP(B177,Retiros!$B$9:$C$500,2,0))</f>
        <v>SEN</v>
      </c>
      <c r="D177" s="98">
        <f>SUMIF(Retiros!B:B,$B177,Retiros!P:P)</f>
        <v>0</v>
      </c>
      <c r="E177" s="98">
        <f>SUMIF(Obligación!B:B,$B177,Obligación!P:P)</f>
        <v>0</v>
      </c>
      <c r="F177" s="98">
        <f>SUMIF('Inyección reconocida'!B:B,$B177,'Inyección reconocida'!P:P)</f>
        <v>0</v>
      </c>
      <c r="G177" s="98">
        <f t="shared" si="7"/>
        <v>0</v>
      </c>
      <c r="H177" s="16">
        <v>0</v>
      </c>
      <c r="I177" s="16">
        <v>0</v>
      </c>
      <c r="J177" s="98">
        <f t="shared" si="8"/>
        <v>0</v>
      </c>
      <c r="K177" s="98">
        <f t="shared" si="9"/>
        <v>0</v>
      </c>
    </row>
    <row r="178" spans="1:11" x14ac:dyDescent="0.2">
      <c r="A178" s="17"/>
      <c r="B178" s="2" t="s">
        <v>755</v>
      </c>
      <c r="C178" s="2" t="str">
        <f>IFERROR(VLOOKUP(B178,'Inyección reconocida'!$B$9:$C$500,2,0),VLOOKUP(B178,Retiros!$B$9:$C$500,2,0))</f>
        <v>SEN</v>
      </c>
      <c r="D178" s="98">
        <f>SUMIF(Retiros!B:B,$B178,Retiros!P:P)</f>
        <v>0</v>
      </c>
      <c r="E178" s="98">
        <f>SUMIF(Obligación!B:B,$B178,Obligación!P:P)</f>
        <v>0</v>
      </c>
      <c r="F178" s="98">
        <f>SUMIF('Inyección reconocida'!B:B,$B178,'Inyección reconocida'!P:P)</f>
        <v>7783.891888000001</v>
      </c>
      <c r="G178" s="98">
        <f t="shared" si="7"/>
        <v>7783.891888000001</v>
      </c>
      <c r="H178" s="16">
        <v>0</v>
      </c>
      <c r="I178" s="16">
        <v>0</v>
      </c>
      <c r="J178" s="98">
        <f t="shared" si="8"/>
        <v>7783.891888000001</v>
      </c>
      <c r="K178" s="98">
        <f t="shared" si="9"/>
        <v>7783.891888000001</v>
      </c>
    </row>
    <row r="179" spans="1:11" x14ac:dyDescent="0.2">
      <c r="A179" s="17"/>
      <c r="B179" s="2" t="s">
        <v>163</v>
      </c>
      <c r="C179" s="2" t="str">
        <f>IFERROR(VLOOKUP(B179,'Inyección reconocida'!$B$9:$C$500,2,0),VLOOKUP(B179,Retiros!$B$9:$C$500,2,0))</f>
        <v>SEN</v>
      </c>
      <c r="D179" s="98">
        <f>SUMIF(Retiros!B:B,$B179,Retiros!P:P)</f>
        <v>0</v>
      </c>
      <c r="E179" s="98">
        <f>SUMIF(Obligación!B:B,$B179,Obligación!P:P)</f>
        <v>0</v>
      </c>
      <c r="F179" s="98">
        <f>SUMIF('Inyección reconocida'!B:B,$B179,'Inyección reconocida'!P:P)</f>
        <v>64454.900833999985</v>
      </c>
      <c r="G179" s="98">
        <f t="shared" si="7"/>
        <v>64454.900833999985</v>
      </c>
      <c r="H179" s="16">
        <v>41277</v>
      </c>
      <c r="I179" s="16">
        <v>0</v>
      </c>
      <c r="J179" s="98">
        <f t="shared" si="8"/>
        <v>105731.90083399999</v>
      </c>
      <c r="K179" s="98">
        <f t="shared" si="9"/>
        <v>105731.90083399999</v>
      </c>
    </row>
    <row r="180" spans="1:11" x14ac:dyDescent="0.2">
      <c r="A180" s="17"/>
      <c r="B180" s="2" t="s">
        <v>713</v>
      </c>
      <c r="C180" s="2" t="str">
        <f>IFERROR(VLOOKUP(B180,'Inyección reconocida'!$B$9:$C$500,2,0),VLOOKUP(B180,Retiros!$B$9:$C$500,2,0))</f>
        <v>SEN</v>
      </c>
      <c r="D180" s="98">
        <f>SUMIF(Retiros!B:B,$B180,Retiros!P:P)</f>
        <v>0</v>
      </c>
      <c r="E180" s="98">
        <f>SUMIF(Obligación!B:B,$B180,Obligación!P:P)</f>
        <v>0</v>
      </c>
      <c r="F180" s="98">
        <f>SUMIF('Inyección reconocida'!B:B,$B180,'Inyección reconocida'!P:P)</f>
        <v>4219.7239210000007</v>
      </c>
      <c r="G180" s="98">
        <f t="shared" si="7"/>
        <v>4219.7239210000007</v>
      </c>
      <c r="H180" s="16">
        <v>790</v>
      </c>
      <c r="I180" s="16">
        <v>0</v>
      </c>
      <c r="J180" s="98">
        <f t="shared" si="8"/>
        <v>5009.7239210000007</v>
      </c>
      <c r="K180" s="98">
        <f t="shared" si="9"/>
        <v>5009.7239210000007</v>
      </c>
    </row>
    <row r="181" spans="1:11" x14ac:dyDescent="0.2">
      <c r="A181" s="17"/>
      <c r="B181" s="2" t="s">
        <v>622</v>
      </c>
      <c r="C181" s="2" t="str">
        <f>IFERROR(VLOOKUP(B181,'Inyección reconocida'!$B$9:$C$500,2,0),VLOOKUP(B181,Retiros!$B$9:$C$500,2,0))</f>
        <v>SEN</v>
      </c>
      <c r="D181" s="98">
        <f>SUMIF(Retiros!B:B,$B181,Retiros!P:P)</f>
        <v>0</v>
      </c>
      <c r="E181" s="98">
        <f>SUMIF(Obligación!B:B,$B181,Obligación!P:P)</f>
        <v>0</v>
      </c>
      <c r="F181" s="98">
        <f>SUMIF('Inyección reconocida'!B:B,$B181,'Inyección reconocida'!P:P)</f>
        <v>5297.9922240000005</v>
      </c>
      <c r="G181" s="98">
        <f t="shared" si="7"/>
        <v>5297.9922240000005</v>
      </c>
      <c r="H181" s="16">
        <v>7689.9256660000028</v>
      </c>
      <c r="I181" s="16">
        <v>0</v>
      </c>
      <c r="J181" s="98">
        <f t="shared" si="8"/>
        <v>12987.917890000004</v>
      </c>
      <c r="K181" s="98">
        <f t="shared" si="9"/>
        <v>12987.917890000004</v>
      </c>
    </row>
    <row r="182" spans="1:11" x14ac:dyDescent="0.2">
      <c r="A182" s="17"/>
      <c r="B182" s="2" t="s">
        <v>695</v>
      </c>
      <c r="C182" s="2" t="str">
        <f>IFERROR(VLOOKUP(B182,'Inyección reconocida'!$B$9:$C$500,2,0),VLOOKUP(B182,Retiros!$B$9:$C$500,2,0))</f>
        <v>SEN</v>
      </c>
      <c r="D182" s="98">
        <f>SUMIF(Retiros!B:B,$B182,Retiros!P:P)</f>
        <v>0</v>
      </c>
      <c r="E182" s="98">
        <f>SUMIF(Obligación!B:B,$B182,Obligación!P:P)</f>
        <v>0</v>
      </c>
      <c r="F182" s="98">
        <f>SUMIF('Inyección reconocida'!B:B,$B182,'Inyección reconocida'!P:P)</f>
        <v>2534.5671650000022</v>
      </c>
      <c r="G182" s="98">
        <f t="shared" si="7"/>
        <v>2534.5671650000022</v>
      </c>
      <c r="H182" s="16">
        <v>3402.9353060000003</v>
      </c>
      <c r="I182" s="16">
        <v>0</v>
      </c>
      <c r="J182" s="98">
        <f t="shared" si="8"/>
        <v>5937.5024710000025</v>
      </c>
      <c r="K182" s="98">
        <f t="shared" si="9"/>
        <v>5937.5024710000025</v>
      </c>
    </row>
    <row r="183" spans="1:11" x14ac:dyDescent="0.2">
      <c r="A183" s="17"/>
      <c r="B183" s="2" t="s">
        <v>162</v>
      </c>
      <c r="C183" s="2" t="str">
        <f>IFERROR(VLOOKUP(B183,'Inyección reconocida'!$B$9:$C$500,2,0),VLOOKUP(B183,Retiros!$B$9:$C$500,2,0))</f>
        <v>SEN</v>
      </c>
      <c r="D183" s="98">
        <f>SUMIF(Retiros!B:B,$B183,Retiros!P:P)</f>
        <v>0</v>
      </c>
      <c r="E183" s="98">
        <f>SUMIF(Obligación!B:B,$B183,Obligación!P:P)</f>
        <v>0</v>
      </c>
      <c r="F183" s="98">
        <f>SUMIF('Inyección reconocida'!B:B,$B183,'Inyección reconocida'!P:P)</f>
        <v>14920.942747000001</v>
      </c>
      <c r="G183" s="98">
        <f t="shared" si="7"/>
        <v>14920.942747000001</v>
      </c>
      <c r="H183" s="16">
        <v>15903.707613999999</v>
      </c>
      <c r="I183" s="16">
        <v>0</v>
      </c>
      <c r="J183" s="98">
        <f t="shared" si="8"/>
        <v>30824.650361</v>
      </c>
      <c r="K183" s="98">
        <f t="shared" si="9"/>
        <v>30824.650361</v>
      </c>
    </row>
    <row r="184" spans="1:11" x14ac:dyDescent="0.2">
      <c r="A184" s="17"/>
      <c r="B184" s="2" t="s">
        <v>129</v>
      </c>
      <c r="C184" s="2" t="str">
        <f>IFERROR(VLOOKUP(B184,'Inyección reconocida'!$B$9:$C$500,2,0),VLOOKUP(B184,Retiros!$B$9:$C$500,2,0))</f>
        <v>SEN</v>
      </c>
      <c r="D184" s="98">
        <f>SUMIF(Retiros!B:B,$B184,Retiros!P:P)</f>
        <v>0</v>
      </c>
      <c r="E184" s="98">
        <f>SUMIF(Obligación!B:B,$B184,Obligación!P:P)</f>
        <v>0</v>
      </c>
      <c r="F184" s="98">
        <f>SUMIF('Inyección reconocida'!B:B,$B184,'Inyección reconocida'!P:P)</f>
        <v>456.87156700000008</v>
      </c>
      <c r="G184" s="98">
        <f t="shared" si="7"/>
        <v>456.87156700000008</v>
      </c>
      <c r="H184" s="16">
        <v>1998.2248909999994</v>
      </c>
      <c r="I184" s="16">
        <v>0</v>
      </c>
      <c r="J184" s="98">
        <f t="shared" si="8"/>
        <v>2455.0964579999995</v>
      </c>
      <c r="K184" s="98">
        <f t="shared" si="9"/>
        <v>2455.0964579999995</v>
      </c>
    </row>
    <row r="185" spans="1:11" x14ac:dyDescent="0.2">
      <c r="A185" s="17"/>
      <c r="B185" s="2" t="s">
        <v>691</v>
      </c>
      <c r="C185" s="2" t="str">
        <f>IFERROR(VLOOKUP(B185,'Inyección reconocida'!$B$9:$C$500,2,0),VLOOKUP(B185,Retiros!$B$9:$C$500,2,0))</f>
        <v>SEN</v>
      </c>
      <c r="D185" s="98">
        <f>SUMIF(Retiros!B:B,$B185,Retiros!P:P)</f>
        <v>0</v>
      </c>
      <c r="E185" s="98">
        <f>SUMIF(Obligación!B:B,$B185,Obligación!P:P)</f>
        <v>0</v>
      </c>
      <c r="F185" s="98">
        <f>SUMIF('Inyección reconocida'!B:B,$B185,'Inyección reconocida'!P:P)</f>
        <v>7061.086266999997</v>
      </c>
      <c r="G185" s="98">
        <f t="shared" si="7"/>
        <v>7061.086266999997</v>
      </c>
      <c r="H185" s="16">
        <v>3485.6462490000008</v>
      </c>
      <c r="I185" s="16">
        <v>0</v>
      </c>
      <c r="J185" s="98">
        <f t="shared" si="8"/>
        <v>10546.732515999998</v>
      </c>
      <c r="K185" s="98">
        <f t="shared" si="9"/>
        <v>10546.732515999998</v>
      </c>
    </row>
    <row r="186" spans="1:11" x14ac:dyDescent="0.2">
      <c r="A186" s="17"/>
      <c r="B186" s="2" t="s">
        <v>68</v>
      </c>
      <c r="C186" s="2" t="str">
        <f>IFERROR(VLOOKUP(B186,'Inyección reconocida'!$B$9:$C$500,2,0),VLOOKUP(B186,Retiros!$B$9:$C$500,2,0))</f>
        <v>SEN</v>
      </c>
      <c r="D186" s="98">
        <f>SUMIF(Retiros!B:B,$B186,Retiros!P:P)</f>
        <v>0</v>
      </c>
      <c r="E186" s="98">
        <f>SUMIF(Obligación!B:B,$B186,Obligación!P:P)</f>
        <v>0</v>
      </c>
      <c r="F186" s="98">
        <f>SUMIF('Inyección reconocida'!B:B,$B186,'Inyección reconocida'!P:P)</f>
        <v>86084.874716999984</v>
      </c>
      <c r="G186" s="98">
        <f t="shared" si="7"/>
        <v>86084.874716999984</v>
      </c>
      <c r="H186" s="16">
        <v>8569</v>
      </c>
      <c r="I186" s="16">
        <v>0</v>
      </c>
      <c r="J186" s="98">
        <f t="shared" si="8"/>
        <v>94653.874716999984</v>
      </c>
      <c r="K186" s="98">
        <f t="shared" si="9"/>
        <v>94653.874716999984</v>
      </c>
    </row>
    <row r="187" spans="1:11" x14ac:dyDescent="0.2">
      <c r="A187" s="17"/>
      <c r="B187" s="2" t="s">
        <v>757</v>
      </c>
      <c r="C187" s="2" t="str">
        <f>IFERROR(VLOOKUP(B187,'Inyección reconocida'!$B$9:$C$500,2,0),VLOOKUP(B187,Retiros!$B$9:$C$500,2,0))</f>
        <v>SEN</v>
      </c>
      <c r="D187" s="98">
        <f>SUMIF(Retiros!B:B,$B187,Retiros!P:P)</f>
        <v>24749.250143000001</v>
      </c>
      <c r="E187" s="98">
        <f>SUMIF(Obligación!B:B,$B187,Obligación!P:P)</f>
        <v>2474.9250143000008</v>
      </c>
      <c r="F187" s="98">
        <f>SUMIF('Inyección reconocida'!B:B,$B187,'Inyección reconocida'!P:P)</f>
        <v>0</v>
      </c>
      <c r="G187" s="98">
        <f t="shared" si="7"/>
        <v>-2474.9250143000008</v>
      </c>
      <c r="H187" s="16">
        <v>0</v>
      </c>
      <c r="I187" s="16">
        <v>0</v>
      </c>
      <c r="J187" s="98">
        <f t="shared" si="8"/>
        <v>-2474.9250143000008</v>
      </c>
      <c r="K187" s="98">
        <f t="shared" si="9"/>
        <v>0</v>
      </c>
    </row>
    <row r="188" spans="1:11" x14ac:dyDescent="0.2">
      <c r="A188" s="17"/>
      <c r="B188" s="2" t="s">
        <v>160</v>
      </c>
      <c r="C188" s="2" t="str">
        <f>IFERROR(VLOOKUP(B188,'Inyección reconocida'!$B$9:$C$500,2,0),VLOOKUP(B188,Retiros!$B$9:$C$500,2,0))</f>
        <v>SEN</v>
      </c>
      <c r="D188" s="98">
        <f>SUMIF(Retiros!B:B,$B188,Retiros!P:P)</f>
        <v>0</v>
      </c>
      <c r="E188" s="98">
        <f>SUMIF(Obligación!B:B,$B188,Obligación!P:P)</f>
        <v>0</v>
      </c>
      <c r="F188" s="98">
        <f>SUMIF('Inyección reconocida'!B:B,$B188,'Inyección reconocida'!P:P)</f>
        <v>8482.0340639999977</v>
      </c>
      <c r="G188" s="98">
        <f t="shared" si="7"/>
        <v>8482.0340639999977</v>
      </c>
      <c r="H188" s="16">
        <v>8476.0046660000007</v>
      </c>
      <c r="I188" s="16">
        <v>0</v>
      </c>
      <c r="J188" s="98">
        <f t="shared" si="8"/>
        <v>16958.03873</v>
      </c>
      <c r="K188" s="98">
        <f t="shared" si="9"/>
        <v>16958.03873</v>
      </c>
    </row>
    <row r="189" spans="1:11" x14ac:dyDescent="0.2">
      <c r="A189" s="17"/>
      <c r="B189" s="2" t="s">
        <v>144</v>
      </c>
      <c r="C189" s="2" t="str">
        <f>IFERROR(VLOOKUP(B189,'Inyección reconocida'!$B$9:$C$500,2,0),VLOOKUP(B189,Retiros!$B$9:$C$500,2,0))</f>
        <v>SEN</v>
      </c>
      <c r="D189" s="98">
        <f>SUMIF(Retiros!B:B,$B189,Retiros!P:P)</f>
        <v>0</v>
      </c>
      <c r="E189" s="98">
        <f>SUMIF(Obligación!B:B,$B189,Obligación!P:P)</f>
        <v>0</v>
      </c>
      <c r="F189" s="98">
        <f>SUMIF('Inyección reconocida'!B:B,$B189,'Inyección reconocida'!P:P)</f>
        <v>4438.9691069999981</v>
      </c>
      <c r="G189" s="98">
        <f t="shared" si="7"/>
        <v>4438.9691069999981</v>
      </c>
      <c r="H189" s="16">
        <v>1691.0203940000004</v>
      </c>
      <c r="I189" s="16">
        <v>0</v>
      </c>
      <c r="J189" s="98">
        <f t="shared" si="8"/>
        <v>6129.9895009999982</v>
      </c>
      <c r="K189" s="98">
        <f t="shared" si="9"/>
        <v>6129.9895009999982</v>
      </c>
    </row>
    <row r="190" spans="1:11" x14ac:dyDescent="0.2">
      <c r="A190" s="17"/>
      <c r="B190" s="2" t="s">
        <v>90</v>
      </c>
      <c r="C190" s="2" t="str">
        <f>IFERROR(VLOOKUP(B190,'Inyección reconocida'!$B$9:$C$500,2,0),VLOOKUP(B190,Retiros!$B$9:$C$500,2,0))</f>
        <v>SEN</v>
      </c>
      <c r="D190" s="98">
        <f>SUMIF(Retiros!B:B,$B190,Retiros!P:P)</f>
        <v>0</v>
      </c>
      <c r="E190" s="98">
        <f>SUMIF(Obligación!B:B,$B190,Obligación!P:P)</f>
        <v>0</v>
      </c>
      <c r="F190" s="98">
        <f>SUMIF('Inyección reconocida'!B:B,$B190,'Inyección reconocida'!P:P)</f>
        <v>0</v>
      </c>
      <c r="G190" s="98">
        <f t="shared" si="7"/>
        <v>0</v>
      </c>
      <c r="H190" s="16">
        <v>0</v>
      </c>
      <c r="I190" s="16">
        <v>0</v>
      </c>
      <c r="J190" s="98">
        <f t="shared" si="8"/>
        <v>0</v>
      </c>
      <c r="K190" s="98">
        <f t="shared" si="9"/>
        <v>0</v>
      </c>
    </row>
    <row r="191" spans="1:11" x14ac:dyDescent="0.2">
      <c r="A191" s="17"/>
      <c r="B191" s="2" t="s">
        <v>136</v>
      </c>
      <c r="C191" s="2" t="str">
        <f>IFERROR(VLOOKUP(B191,'Inyección reconocida'!$B$9:$C$500,2,0),VLOOKUP(B191,Retiros!$B$9:$C$500,2,0))</f>
        <v>SEN</v>
      </c>
      <c r="D191" s="98">
        <f>SUMIF(Retiros!B:B,$B191,Retiros!P:P)</f>
        <v>0</v>
      </c>
      <c r="E191" s="98">
        <f>SUMIF(Obligación!B:B,$B191,Obligación!P:P)</f>
        <v>0</v>
      </c>
      <c r="F191" s="98">
        <f>SUMIF('Inyección reconocida'!B:B,$B191,'Inyección reconocida'!P:P)</f>
        <v>0</v>
      </c>
      <c r="G191" s="98">
        <f t="shared" si="7"/>
        <v>0</v>
      </c>
      <c r="H191" s="16">
        <v>3296.5550454444001</v>
      </c>
      <c r="I191" s="16">
        <v>0</v>
      </c>
      <c r="J191" s="98">
        <f t="shared" si="8"/>
        <v>3296.5550454444001</v>
      </c>
      <c r="K191" s="98">
        <f t="shared" si="9"/>
        <v>3296.5550454444001</v>
      </c>
    </row>
    <row r="192" spans="1:11" x14ac:dyDescent="0.2">
      <c r="A192" s="17"/>
      <c r="B192" s="2" t="s">
        <v>143</v>
      </c>
      <c r="C192" s="2" t="str">
        <f>IFERROR(VLOOKUP(B192,'Inyección reconocida'!$B$9:$C$500,2,0),VLOOKUP(B192,Retiros!$B$9:$C$500,2,0))</f>
        <v>SEN</v>
      </c>
      <c r="D192" s="98">
        <f>SUMIF(Retiros!B:B,$B192,Retiros!P:P)</f>
        <v>175905.20980399911</v>
      </c>
      <c r="E192" s="98">
        <f>SUMIF(Obligación!B:B,$B192,Obligación!P:P)</f>
        <v>17590.52098039991</v>
      </c>
      <c r="F192" s="98">
        <f>SUMIF('Inyección reconocida'!B:B,$B192,'Inyección reconocida'!P:P)</f>
        <v>234811.75507699995</v>
      </c>
      <c r="G192" s="98">
        <f t="shared" si="7"/>
        <v>217221.23409660003</v>
      </c>
      <c r="H192" s="16">
        <v>229162.51584899996</v>
      </c>
      <c r="I192" s="16">
        <v>0</v>
      </c>
      <c r="J192" s="98">
        <f t="shared" si="8"/>
        <v>446383.74994559999</v>
      </c>
      <c r="K192" s="98">
        <f t="shared" si="9"/>
        <v>446383.74994559999</v>
      </c>
    </row>
    <row r="193" spans="1:11" x14ac:dyDescent="0.2">
      <c r="A193" s="17"/>
      <c r="B193" s="2" t="s">
        <v>630</v>
      </c>
      <c r="C193" s="2" t="str">
        <f>IFERROR(VLOOKUP(B193,'Inyección reconocida'!$B$9:$C$500,2,0),VLOOKUP(B193,Retiros!$B$9:$C$500,2,0))</f>
        <v>SEN</v>
      </c>
      <c r="D193" s="98">
        <f>SUMIF(Retiros!B:B,$B193,Retiros!P:P)</f>
        <v>0</v>
      </c>
      <c r="E193" s="98">
        <f>SUMIF(Obligación!B:B,$B193,Obligación!P:P)</f>
        <v>0</v>
      </c>
      <c r="F193" s="98">
        <f>SUMIF('Inyección reconocida'!B:B,$B193,'Inyección reconocida'!P:P)</f>
        <v>89025.784333000003</v>
      </c>
      <c r="G193" s="98">
        <f t="shared" si="7"/>
        <v>89025.784333000003</v>
      </c>
      <c r="H193" s="16">
        <v>25377.101847999998</v>
      </c>
      <c r="I193" s="16">
        <v>0</v>
      </c>
      <c r="J193" s="98">
        <f t="shared" si="8"/>
        <v>114402.88618100001</v>
      </c>
      <c r="K193" s="98">
        <f t="shared" si="9"/>
        <v>114402.88618100001</v>
      </c>
    </row>
    <row r="194" spans="1:11" x14ac:dyDescent="0.2">
      <c r="A194" s="17"/>
      <c r="B194" s="2" t="s">
        <v>140</v>
      </c>
      <c r="C194" s="2" t="str">
        <f>IFERROR(VLOOKUP(B194,'Inyección reconocida'!$B$9:$C$500,2,0),VLOOKUP(B194,Retiros!$B$9:$C$500,2,0))</f>
        <v>SEN</v>
      </c>
      <c r="D194" s="98">
        <f>SUMIF(Retiros!B:B,$B194,Retiros!P:P)</f>
        <v>0</v>
      </c>
      <c r="E194" s="98">
        <f>SUMIF(Obligación!B:B,$B194,Obligación!P:P)</f>
        <v>0</v>
      </c>
      <c r="F194" s="98">
        <f>SUMIF('Inyección reconocida'!B:B,$B194,'Inyección reconocida'!P:P)</f>
        <v>8039.3648759999996</v>
      </c>
      <c r="G194" s="98">
        <f t="shared" si="7"/>
        <v>8039.3648759999996</v>
      </c>
      <c r="H194" s="16">
        <v>8186.402041999997</v>
      </c>
      <c r="I194" s="16">
        <v>0</v>
      </c>
      <c r="J194" s="98">
        <f t="shared" si="8"/>
        <v>16225.766917999998</v>
      </c>
      <c r="K194" s="98">
        <f t="shared" si="9"/>
        <v>16225.766917999998</v>
      </c>
    </row>
    <row r="195" spans="1:11" x14ac:dyDescent="0.2">
      <c r="A195" s="17"/>
      <c r="B195" s="47" t="s">
        <v>715</v>
      </c>
      <c r="C195" s="2" t="str">
        <f>IFERROR(VLOOKUP(B195,'Inyección reconocida'!$B$9:$C$500,2,0),VLOOKUP(B195,Retiros!$B$9:$C$500,2,0))</f>
        <v>SEN</v>
      </c>
      <c r="D195" s="98">
        <f>SUMIF(Retiros!B:B,$B195,Retiros!P:P)</f>
        <v>0</v>
      </c>
      <c r="E195" s="98">
        <f>SUMIF(Obligación!B:B,$B195,Obligación!P:P)</f>
        <v>0</v>
      </c>
      <c r="F195" s="98">
        <f>SUMIF('Inyección reconocida'!B:B,$B195,'Inyección reconocida'!P:P)</f>
        <v>8952.6639320000031</v>
      </c>
      <c r="G195" s="98">
        <f t="shared" si="7"/>
        <v>8952.6639320000031</v>
      </c>
      <c r="H195" s="16">
        <v>1724.6063569999997</v>
      </c>
      <c r="I195" s="16">
        <v>0</v>
      </c>
      <c r="J195" s="98">
        <f t="shared" si="8"/>
        <v>10677.270289000004</v>
      </c>
      <c r="K195" s="98">
        <f t="shared" si="9"/>
        <v>10677.270289000004</v>
      </c>
    </row>
    <row r="196" spans="1:11" x14ac:dyDescent="0.2">
      <c r="A196" s="17"/>
      <c r="B196" s="47" t="s">
        <v>793</v>
      </c>
      <c r="C196" s="2" t="str">
        <f>IFERROR(VLOOKUP(B196,'Inyección reconocida'!$B$9:$C$500,2,0),VLOOKUP(B196,Retiros!$B$9:$C$500,2,0))</f>
        <v>SEN</v>
      </c>
      <c r="D196" s="98">
        <f>SUMIF(Retiros!B:B,$B196,Retiros!P:P)</f>
        <v>0</v>
      </c>
      <c r="E196" s="98">
        <f>SUMIF(Obligación!B:B,$B196,Obligación!P:P)</f>
        <v>0</v>
      </c>
      <c r="F196" s="98">
        <f>SUMIF('Inyección reconocida'!B:B,$B196,'Inyección reconocida'!P:P)</f>
        <v>2154.6839080000009</v>
      </c>
      <c r="G196" s="98">
        <f t="shared" si="7"/>
        <v>2154.6839080000009</v>
      </c>
      <c r="H196" s="16">
        <v>0</v>
      </c>
      <c r="I196" s="16">
        <v>0</v>
      </c>
      <c r="J196" s="98">
        <f t="shared" si="8"/>
        <v>2154.6839080000009</v>
      </c>
      <c r="K196" s="98">
        <f t="shared" si="9"/>
        <v>2154.6839080000009</v>
      </c>
    </row>
    <row r="197" spans="1:11" x14ac:dyDescent="0.2">
      <c r="A197" s="17"/>
      <c r="B197" s="47" t="s">
        <v>564</v>
      </c>
      <c r="C197" s="2" t="str">
        <f>IFERROR(VLOOKUP(B197,'Inyección reconocida'!$B$9:$C$500,2,0),VLOOKUP(B197,Retiros!$B$9:$C$500,2,0))</f>
        <v>SEN</v>
      </c>
      <c r="D197" s="98">
        <f>SUMIF(Retiros!B:B,$B197,Retiros!P:P)</f>
        <v>0</v>
      </c>
      <c r="E197" s="98">
        <f>SUMIF(Obligación!B:B,$B197,Obligación!P:P)</f>
        <v>0</v>
      </c>
      <c r="F197" s="98">
        <f>SUMIF('Inyección reconocida'!B:B,$B197,'Inyección reconocida'!P:P)</f>
        <v>6509.8420629999982</v>
      </c>
      <c r="G197" s="98">
        <f t="shared" si="7"/>
        <v>6509.8420629999982</v>
      </c>
      <c r="H197" s="16">
        <v>6600.8288640000019</v>
      </c>
      <c r="I197" s="16">
        <v>0</v>
      </c>
      <c r="J197" s="98">
        <f t="shared" si="8"/>
        <v>13110.670926999999</v>
      </c>
      <c r="K197" s="98">
        <f t="shared" si="9"/>
        <v>13110.670926999999</v>
      </c>
    </row>
    <row r="198" spans="1:11" x14ac:dyDescent="0.2">
      <c r="A198" s="17"/>
      <c r="B198" s="47" t="s">
        <v>563</v>
      </c>
      <c r="C198" s="2" t="str">
        <f>IFERROR(VLOOKUP(B198,'Inyección reconocida'!$B$9:$C$500,2,0),VLOOKUP(B198,Retiros!$B$9:$C$500,2,0))</f>
        <v>SEN</v>
      </c>
      <c r="D198" s="98">
        <f>SUMIF(Retiros!B:B,$B198,Retiros!P:P)</f>
        <v>155011.73701914522</v>
      </c>
      <c r="E198" s="98">
        <f>SUMIF(Obligación!B:B,$B198,Obligación!P:P)</f>
        <v>15501.173701914526</v>
      </c>
      <c r="F198" s="98">
        <f>SUMIF('Inyección reconocida'!B:B,$B198,'Inyección reconocida'!P:P)</f>
        <v>385066.66351400001</v>
      </c>
      <c r="G198" s="98">
        <f t="shared" si="7"/>
        <v>369565.48981208546</v>
      </c>
      <c r="H198" s="16">
        <v>302298.89807699999</v>
      </c>
      <c r="I198" s="16">
        <v>0</v>
      </c>
      <c r="J198" s="98">
        <f t="shared" si="8"/>
        <v>671864.38788908557</v>
      </c>
      <c r="K198" s="98">
        <f t="shared" si="9"/>
        <v>671864.38788908557</v>
      </c>
    </row>
    <row r="199" spans="1:11" x14ac:dyDescent="0.2">
      <c r="A199" s="17"/>
      <c r="B199" s="47" t="s">
        <v>615</v>
      </c>
      <c r="C199" s="2" t="str">
        <f>IFERROR(VLOOKUP(B199,'Inyección reconocida'!$B$9:$C$500,2,0),VLOOKUP(B199,Retiros!$B$9:$C$500,2,0))</f>
        <v>SEN</v>
      </c>
      <c r="D199" s="98">
        <f>SUMIF(Retiros!B:B,$B199,Retiros!P:P)</f>
        <v>0</v>
      </c>
      <c r="E199" s="98">
        <f>SUMIF(Obligación!B:B,$B199,Obligación!P:P)</f>
        <v>0</v>
      </c>
      <c r="F199" s="98">
        <f>SUMIF('Inyección reconocida'!B:B,$B199,'Inyección reconocida'!P:P)</f>
        <v>1823.7077320000005</v>
      </c>
      <c r="G199" s="98">
        <f t="shared" si="7"/>
        <v>1823.7077320000005</v>
      </c>
      <c r="H199" s="16">
        <v>1497.9875280000001</v>
      </c>
      <c r="I199" s="16">
        <v>0</v>
      </c>
      <c r="J199" s="98">
        <f t="shared" si="8"/>
        <v>3321.6952600000004</v>
      </c>
      <c r="K199" s="98">
        <f t="shared" si="9"/>
        <v>3321.6952600000004</v>
      </c>
    </row>
    <row r="200" spans="1:11" x14ac:dyDescent="0.2">
      <c r="A200" s="17"/>
      <c r="B200" s="47" t="s">
        <v>109</v>
      </c>
      <c r="C200" s="2" t="str">
        <f>IFERROR(VLOOKUP(B200,'Inyección reconocida'!$B$9:$C$500,2,0),VLOOKUP(B200,Retiros!$B$9:$C$500,2,0))</f>
        <v>SEN</v>
      </c>
      <c r="D200" s="98">
        <f>SUMIF(Retiros!B:B,$B200,Retiros!P:P)</f>
        <v>0</v>
      </c>
      <c r="E200" s="98">
        <f>SUMIF(Obligación!B:B,$B200,Obligación!P:P)</f>
        <v>0</v>
      </c>
      <c r="F200" s="98">
        <f>SUMIF('Inyección reconocida'!B:B,$B200,'Inyección reconocida'!P:P)</f>
        <v>0</v>
      </c>
      <c r="G200" s="98">
        <f t="shared" ref="G200:G247" si="10">F200-E200</f>
        <v>0</v>
      </c>
      <c r="H200" s="16">
        <v>0</v>
      </c>
      <c r="I200" s="16">
        <v>0</v>
      </c>
      <c r="J200" s="98">
        <f t="shared" ref="J200:J247" si="11">+F200+H200-E200-I200</f>
        <v>0</v>
      </c>
      <c r="K200" s="98">
        <f t="shared" ref="K200:K247" si="12">IF(J200&lt;=0,0,J200)</f>
        <v>0</v>
      </c>
    </row>
    <row r="201" spans="1:11" x14ac:dyDescent="0.2">
      <c r="A201" s="17"/>
      <c r="B201" s="47" t="s">
        <v>138</v>
      </c>
      <c r="C201" s="2" t="str">
        <f>IFERROR(VLOOKUP(B201,'Inyección reconocida'!$B$9:$C$500,2,0),VLOOKUP(B201,Retiros!$B$9:$C$500,2,0))</f>
        <v>SEN</v>
      </c>
      <c r="D201" s="98">
        <f>SUMIF(Retiros!B:B,$B201,Retiros!P:P)</f>
        <v>0</v>
      </c>
      <c r="E201" s="98">
        <f>SUMIF(Obligación!B:B,$B201,Obligación!P:P)</f>
        <v>0</v>
      </c>
      <c r="F201" s="98">
        <f>SUMIF('Inyección reconocida'!B:B,$B201,'Inyección reconocida'!P:P)</f>
        <v>2709.9774190000003</v>
      </c>
      <c r="G201" s="98">
        <f t="shared" si="10"/>
        <v>2709.9774190000003</v>
      </c>
      <c r="H201" s="16">
        <v>2278.6327979999983</v>
      </c>
      <c r="I201" s="16">
        <v>0</v>
      </c>
      <c r="J201" s="98">
        <f t="shared" si="11"/>
        <v>4988.6102169999986</v>
      </c>
      <c r="K201" s="98">
        <f t="shared" si="12"/>
        <v>4988.6102169999986</v>
      </c>
    </row>
    <row r="202" spans="1:11" x14ac:dyDescent="0.2">
      <c r="A202" s="17"/>
      <c r="B202" s="47" t="s">
        <v>67</v>
      </c>
      <c r="C202" s="2" t="str">
        <f>IFERROR(VLOOKUP(B202,'Inyección reconocida'!$B$9:$C$500,2,0),VLOOKUP(B202,Retiros!$B$9:$C$500,2,0))</f>
        <v>SEN</v>
      </c>
      <c r="D202" s="98">
        <f>SUMIF(Retiros!B:B,$B202,Retiros!P:P)</f>
        <v>14643.322662999999</v>
      </c>
      <c r="E202" s="98">
        <f>SUMIF(Obligación!B:B,$B202,Obligación!P:P)</f>
        <v>1464.3322662999999</v>
      </c>
      <c r="F202" s="98">
        <f>SUMIF('Inyección reconocida'!B:B,$B202,'Inyección reconocida'!P:P)</f>
        <v>25192.990109999995</v>
      </c>
      <c r="G202" s="98">
        <f t="shared" si="10"/>
        <v>23728.657843699995</v>
      </c>
      <c r="H202" s="16">
        <v>25954.696593999997</v>
      </c>
      <c r="I202" s="16">
        <v>0</v>
      </c>
      <c r="J202" s="98">
        <f t="shared" si="11"/>
        <v>49683.354437699993</v>
      </c>
      <c r="K202" s="98">
        <f t="shared" si="12"/>
        <v>49683.354437699993</v>
      </c>
    </row>
    <row r="203" spans="1:11" x14ac:dyDescent="0.2">
      <c r="A203" s="17"/>
      <c r="B203" s="47" t="s">
        <v>123</v>
      </c>
      <c r="C203" s="2" t="str">
        <f>IFERROR(VLOOKUP(B203,'Inyección reconocida'!$B$9:$C$500,2,0),VLOOKUP(B203,Retiros!$B$9:$C$500,2,0))</f>
        <v>SEN</v>
      </c>
      <c r="D203" s="98">
        <f>SUMIF(Retiros!B:B,$B203,Retiros!P:P)</f>
        <v>0</v>
      </c>
      <c r="E203" s="98">
        <f>SUMIF(Obligación!B:B,$B203,Obligación!P:P)</f>
        <v>0</v>
      </c>
      <c r="F203" s="98">
        <f>SUMIF('Inyección reconocida'!B:B,$B203,'Inyección reconocida'!P:P)</f>
        <v>5473.6159729999981</v>
      </c>
      <c r="G203" s="98">
        <f t="shared" si="10"/>
        <v>5473.6159729999981</v>
      </c>
      <c r="H203" s="16">
        <v>2726.7920279999994</v>
      </c>
      <c r="I203" s="16">
        <v>0</v>
      </c>
      <c r="J203" s="98">
        <f t="shared" si="11"/>
        <v>8200.408000999998</v>
      </c>
      <c r="K203" s="98">
        <f t="shared" si="12"/>
        <v>8200.408000999998</v>
      </c>
    </row>
    <row r="204" spans="1:11" x14ac:dyDescent="0.2">
      <c r="A204" s="17"/>
      <c r="B204" s="47" t="s">
        <v>155</v>
      </c>
      <c r="C204" s="2" t="str">
        <f>IFERROR(VLOOKUP(B204,'Inyección reconocida'!$B$9:$C$500,2,0),VLOOKUP(B204,Retiros!$B$9:$C$500,2,0))</f>
        <v>SEN</v>
      </c>
      <c r="D204" s="98">
        <f>SUMIF(Retiros!B:B,$B204,Retiros!P:P)</f>
        <v>0</v>
      </c>
      <c r="E204" s="98">
        <f>SUMIF(Obligación!B:B,$B204,Obligación!P:P)</f>
        <v>0</v>
      </c>
      <c r="F204" s="98">
        <f>SUMIF('Inyección reconocida'!B:B,$B204,'Inyección reconocida'!P:P)</f>
        <v>1056.0327309999996</v>
      </c>
      <c r="G204" s="98">
        <f t="shared" si="10"/>
        <v>1056.0327309999996</v>
      </c>
      <c r="H204" s="16">
        <v>1107.2164809999999</v>
      </c>
      <c r="I204" s="16">
        <v>0</v>
      </c>
      <c r="J204" s="98">
        <f t="shared" si="11"/>
        <v>2163.2492119999997</v>
      </c>
      <c r="K204" s="98">
        <f t="shared" si="12"/>
        <v>2163.2492119999997</v>
      </c>
    </row>
    <row r="205" spans="1:11" x14ac:dyDescent="0.2">
      <c r="A205" s="17"/>
      <c r="B205" s="47" t="s">
        <v>73</v>
      </c>
      <c r="C205" s="2" t="str">
        <f>IFERROR(VLOOKUP(B205,'Inyección reconocida'!$B$9:$C$500,2,0),VLOOKUP(B205,Retiros!$B$9:$C$500,2,0))</f>
        <v>SEN</v>
      </c>
      <c r="D205" s="98">
        <f>SUMIF(Retiros!B:B,$B205,Retiros!P:P)</f>
        <v>0</v>
      </c>
      <c r="E205" s="98">
        <f>SUMIF(Obligación!B:B,$B205,Obligación!P:P)</f>
        <v>0</v>
      </c>
      <c r="F205" s="98">
        <f>SUMIF('Inyección reconocida'!B:B,$B205,'Inyección reconocida'!P:P)</f>
        <v>0</v>
      </c>
      <c r="G205" s="98">
        <f t="shared" si="10"/>
        <v>0</v>
      </c>
      <c r="H205" s="16">
        <v>0</v>
      </c>
      <c r="I205" s="16">
        <v>0</v>
      </c>
      <c r="J205" s="98">
        <f t="shared" si="11"/>
        <v>0</v>
      </c>
      <c r="K205" s="98">
        <f t="shared" si="12"/>
        <v>0</v>
      </c>
    </row>
    <row r="206" spans="1:11" x14ac:dyDescent="0.2">
      <c r="A206" s="17"/>
      <c r="B206" s="47" t="s">
        <v>714</v>
      </c>
      <c r="C206" s="2" t="str">
        <f>IFERROR(VLOOKUP(B206,'Inyección reconocida'!$B$9:$C$500,2,0),VLOOKUP(B206,Retiros!$B$9:$C$500,2,0))</f>
        <v>SEN</v>
      </c>
      <c r="D206" s="98">
        <f>SUMIF(Retiros!B:B,$B206,Retiros!P:P)</f>
        <v>0</v>
      </c>
      <c r="E206" s="98">
        <f>SUMIF(Obligación!B:B,$B206,Obligación!P:P)</f>
        <v>0</v>
      </c>
      <c r="F206" s="98">
        <f>SUMIF('Inyección reconocida'!B:B,$B206,'Inyección reconocida'!P:P)</f>
        <v>6590.6944879999974</v>
      </c>
      <c r="G206" s="98">
        <f t="shared" si="10"/>
        <v>6590.6944879999974</v>
      </c>
      <c r="H206" s="16">
        <v>1362.6077919999991</v>
      </c>
      <c r="I206" s="16">
        <v>0</v>
      </c>
      <c r="J206" s="98">
        <f t="shared" si="11"/>
        <v>7953.3022799999962</v>
      </c>
      <c r="K206" s="98">
        <f t="shared" si="12"/>
        <v>7953.3022799999962</v>
      </c>
    </row>
    <row r="207" spans="1:11" x14ac:dyDescent="0.2">
      <c r="A207" s="17"/>
      <c r="B207" s="47" t="s">
        <v>740</v>
      </c>
      <c r="C207" s="2" t="str">
        <f>IFERROR(VLOOKUP(B207,'Inyección reconocida'!$B$9:$C$500,2,0),VLOOKUP(B207,Retiros!$B$9:$C$500,2,0))</f>
        <v>SEN</v>
      </c>
      <c r="D207" s="98">
        <f>SUMIF(Retiros!B:B,$B207,Retiros!P:P)</f>
        <v>0</v>
      </c>
      <c r="E207" s="98">
        <f>SUMIF(Obligación!B:B,$B207,Obligación!P:P)</f>
        <v>0</v>
      </c>
      <c r="F207" s="98">
        <f>SUMIF('Inyección reconocida'!B:B,$B207,'Inyección reconocida'!P:P)</f>
        <v>5057.5138410000009</v>
      </c>
      <c r="G207" s="98">
        <f t="shared" si="10"/>
        <v>5057.5138410000009</v>
      </c>
      <c r="H207" s="16">
        <v>0</v>
      </c>
      <c r="I207" s="16">
        <v>0</v>
      </c>
      <c r="J207" s="98">
        <f t="shared" si="11"/>
        <v>5057.5138410000009</v>
      </c>
      <c r="K207" s="98">
        <f t="shared" si="12"/>
        <v>5057.5138410000009</v>
      </c>
    </row>
    <row r="208" spans="1:11" x14ac:dyDescent="0.2">
      <c r="A208" s="17"/>
      <c r="B208" s="47" t="s">
        <v>3</v>
      </c>
      <c r="C208" s="2" t="str">
        <f>IFERROR(VLOOKUP(B208,'Inyección reconocida'!$B$9:$C$500,2,0),VLOOKUP(B208,Retiros!$B$9:$C$500,2,0))</f>
        <v>SEN</v>
      </c>
      <c r="D208" s="98">
        <f>SUMIF(Retiros!B:B,$B208,Retiros!P:P)</f>
        <v>245434.02698594515</v>
      </c>
      <c r="E208" s="98">
        <f>SUMIF(Obligación!B:B,$B208,Obligación!P:P)</f>
        <v>17180.38188901616</v>
      </c>
      <c r="F208" s="98">
        <f>SUMIF('Inyección reconocida'!B:B,$B208,'Inyección reconocida'!P:P)</f>
        <v>100033.87482984002</v>
      </c>
      <c r="G208" s="98">
        <f t="shared" si="10"/>
        <v>82853.492940823853</v>
      </c>
      <c r="H208" s="16">
        <v>58127</v>
      </c>
      <c r="I208" s="16">
        <v>0</v>
      </c>
      <c r="J208" s="98">
        <f t="shared" si="11"/>
        <v>140980.49294082387</v>
      </c>
      <c r="K208" s="98">
        <f t="shared" si="12"/>
        <v>140980.49294082387</v>
      </c>
    </row>
    <row r="209" spans="1:11" x14ac:dyDescent="0.2">
      <c r="A209" s="17"/>
      <c r="B209" s="47" t="s">
        <v>91</v>
      </c>
      <c r="C209" s="2" t="str">
        <f>IFERROR(VLOOKUP(B209,'Inyección reconocida'!$B$9:$C$500,2,0),VLOOKUP(B209,Retiros!$B$9:$C$500,2,0))</f>
        <v>SEN</v>
      </c>
      <c r="D209" s="98">
        <f>SUMIF(Retiros!B:B,$B209,Retiros!P:P)</f>
        <v>0</v>
      </c>
      <c r="E209" s="98">
        <f>SUMIF(Obligación!B:B,$B209,Obligación!P:P)</f>
        <v>0</v>
      </c>
      <c r="F209" s="98">
        <f>SUMIF('Inyección reconocida'!B:B,$B209,'Inyección reconocida'!P:P)</f>
        <v>0</v>
      </c>
      <c r="G209" s="98">
        <f t="shared" si="10"/>
        <v>0</v>
      </c>
      <c r="H209" s="16">
        <v>0</v>
      </c>
      <c r="I209" s="16">
        <v>0</v>
      </c>
      <c r="J209" s="98">
        <f t="shared" si="11"/>
        <v>0</v>
      </c>
      <c r="K209" s="98">
        <f t="shared" si="12"/>
        <v>0</v>
      </c>
    </row>
    <row r="210" spans="1:11" x14ac:dyDescent="0.2">
      <c r="A210" s="17"/>
      <c r="B210" s="47" t="s">
        <v>684</v>
      </c>
      <c r="C210" s="2" t="str">
        <f>IFERROR(VLOOKUP(B210,'Inyección reconocida'!$B$9:$C$500,2,0),VLOOKUP(B210,Retiros!$B$9:$C$500,2,0))</f>
        <v>SEN</v>
      </c>
      <c r="D210" s="98">
        <f>SUMIF(Retiros!B:B,$B210,Retiros!P:P)</f>
        <v>68795.242488999997</v>
      </c>
      <c r="E210" s="98">
        <f>SUMIF(Obligación!B:B,$B210,Obligación!P:P)</f>
        <v>6879.5242489000011</v>
      </c>
      <c r="F210" s="98">
        <f>SUMIF('Inyección reconocida'!B:B,$B210,'Inyección reconocida'!P:P)</f>
        <v>64800.864462999998</v>
      </c>
      <c r="G210" s="98">
        <f t="shared" si="10"/>
        <v>57921.340214099997</v>
      </c>
      <c r="H210" s="16">
        <v>10276</v>
      </c>
      <c r="I210" s="16">
        <v>0</v>
      </c>
      <c r="J210" s="98">
        <f t="shared" si="11"/>
        <v>68197.340214099997</v>
      </c>
      <c r="K210" s="98">
        <f t="shared" si="12"/>
        <v>68197.340214099997</v>
      </c>
    </row>
    <row r="211" spans="1:11" x14ac:dyDescent="0.2">
      <c r="A211" s="17"/>
      <c r="B211" s="47" t="s">
        <v>106</v>
      </c>
      <c r="C211" s="2" t="str">
        <f>IFERROR(VLOOKUP(B211,'Inyección reconocida'!$B$9:$C$500,2,0),VLOOKUP(B211,Retiros!$B$9:$C$500,2,0))</f>
        <v>SEN</v>
      </c>
      <c r="D211" s="98">
        <f>SUMIF(Retiros!B:B,$B211,Retiros!P:P)</f>
        <v>17402.724114823919</v>
      </c>
      <c r="E211" s="98">
        <f>SUMIF(Obligación!B:B,$B211,Obligación!P:P)</f>
        <v>1276.8040974241944</v>
      </c>
      <c r="F211" s="98">
        <f>SUMIF('Inyección reconocida'!B:B,$B211,'Inyección reconocida'!P:P)</f>
        <v>0</v>
      </c>
      <c r="G211" s="98">
        <f t="shared" si="10"/>
        <v>-1276.8040974241944</v>
      </c>
      <c r="H211" s="16">
        <v>0</v>
      </c>
      <c r="I211" s="16">
        <v>0</v>
      </c>
      <c r="J211" s="98">
        <f t="shared" si="11"/>
        <v>-1276.8040974241944</v>
      </c>
      <c r="K211" s="98">
        <f t="shared" si="12"/>
        <v>0</v>
      </c>
    </row>
    <row r="212" spans="1:11" x14ac:dyDescent="0.2">
      <c r="A212" s="17"/>
      <c r="B212" s="47" t="s">
        <v>16</v>
      </c>
      <c r="C212" s="2" t="str">
        <f>IFERROR(VLOOKUP(B212,'Inyección reconocida'!$B$9:$C$500,2,0),VLOOKUP(B212,Retiros!$B$9:$C$500,2,0))</f>
        <v>SEN</v>
      </c>
      <c r="D212" s="98">
        <f>SUMIF(Retiros!B:B,$B212,Retiros!P:P)</f>
        <v>15689.196865</v>
      </c>
      <c r="E212" s="98">
        <f>SUMIF(Obligación!B:B,$B212,Obligación!P:P)</f>
        <v>1568.9196865000001</v>
      </c>
      <c r="F212" s="98">
        <f>SUMIF('Inyección reconocida'!B:B,$B212,'Inyección reconocida'!P:P)</f>
        <v>81539.410991000012</v>
      </c>
      <c r="G212" s="98">
        <f t="shared" si="10"/>
        <v>79970.491304500014</v>
      </c>
      <c r="H212" s="16">
        <v>47199</v>
      </c>
      <c r="I212" s="16">
        <v>0</v>
      </c>
      <c r="J212" s="98">
        <f t="shared" si="11"/>
        <v>127169.49130450001</v>
      </c>
      <c r="K212" s="98">
        <f t="shared" si="12"/>
        <v>127169.49130450001</v>
      </c>
    </row>
    <row r="213" spans="1:11" x14ac:dyDescent="0.2">
      <c r="A213" s="17"/>
      <c r="B213" s="47" t="s">
        <v>0</v>
      </c>
      <c r="C213" s="2" t="str">
        <f>IFERROR(VLOOKUP(B213,'Inyección reconocida'!$B$9:$C$500,2,0),VLOOKUP(B213,Retiros!$B$9:$C$500,2,0))</f>
        <v>SEN</v>
      </c>
      <c r="D213" s="98">
        <f>SUMIF(Retiros!B:B,$B213,Retiros!P:P)</f>
        <v>61009.708552016855</v>
      </c>
      <c r="E213" s="98">
        <f>SUMIF(Obligación!B:B,$B213,Obligación!P:P)</f>
        <v>5419.9425258716874</v>
      </c>
      <c r="F213" s="98">
        <f>SUMIF('Inyección reconocida'!B:B,$B213,'Inyección reconocida'!P:P)</f>
        <v>54630.038529999976</v>
      </c>
      <c r="G213" s="98">
        <f t="shared" si="10"/>
        <v>49210.096004128289</v>
      </c>
      <c r="H213" s="16">
        <v>0</v>
      </c>
      <c r="I213" s="16">
        <v>0</v>
      </c>
      <c r="J213" s="98">
        <f t="shared" si="11"/>
        <v>49210.096004128289</v>
      </c>
      <c r="K213" s="98">
        <f t="shared" si="12"/>
        <v>49210.096004128289</v>
      </c>
    </row>
    <row r="214" spans="1:11" x14ac:dyDescent="0.2">
      <c r="A214" s="17"/>
      <c r="B214" s="47" t="s">
        <v>52</v>
      </c>
      <c r="C214" s="2" t="str">
        <f>IFERROR(VLOOKUP(B214,'Inyección reconocida'!$B$9:$C$500,2,0),VLOOKUP(B214,Retiros!$B$9:$C$500,2,0))</f>
        <v>SEN</v>
      </c>
      <c r="D214" s="98">
        <f>SUMIF(Retiros!B:B,$B214,Retiros!P:P)</f>
        <v>21065.509740390993</v>
      </c>
      <c r="E214" s="98">
        <f>SUMIF(Obligación!B:B,$B214,Obligación!P:P)</f>
        <v>1474.5856818273696</v>
      </c>
      <c r="F214" s="98">
        <f>SUMIF('Inyección reconocida'!B:B,$B214,'Inyección reconocida'!P:P)</f>
        <v>0</v>
      </c>
      <c r="G214" s="98">
        <f t="shared" si="10"/>
        <v>-1474.5856818273696</v>
      </c>
      <c r="H214" s="16">
        <v>0</v>
      </c>
      <c r="I214" s="16">
        <v>0</v>
      </c>
      <c r="J214" s="98">
        <f t="shared" si="11"/>
        <v>-1474.5856818273696</v>
      </c>
      <c r="K214" s="98">
        <f t="shared" si="12"/>
        <v>0</v>
      </c>
    </row>
    <row r="215" spans="1:11" x14ac:dyDescent="0.2">
      <c r="A215" s="17"/>
      <c r="B215" s="47" t="s">
        <v>21</v>
      </c>
      <c r="C215" s="2" t="str">
        <f>IFERROR(VLOOKUP(B215,'Inyección reconocida'!$B$9:$C$500,2,0),VLOOKUP(B215,Retiros!$B$9:$C$500,2,0))</f>
        <v>SEN</v>
      </c>
      <c r="D215" s="98">
        <f>SUMIF(Retiros!B:B,$B215,Retiros!P:P)</f>
        <v>0</v>
      </c>
      <c r="E215" s="98">
        <f>SUMIF(Obligación!B:B,$B215,Obligación!P:P)</f>
        <v>0</v>
      </c>
      <c r="F215" s="98">
        <f>SUMIF('Inyección reconocida'!B:B,$B215,'Inyección reconocida'!P:P)</f>
        <v>0</v>
      </c>
      <c r="G215" s="98">
        <f t="shared" si="10"/>
        <v>0</v>
      </c>
      <c r="H215" s="16">
        <v>0</v>
      </c>
      <c r="I215" s="16">
        <v>0</v>
      </c>
      <c r="J215" s="98">
        <f t="shared" si="11"/>
        <v>0</v>
      </c>
      <c r="K215" s="98">
        <f t="shared" si="12"/>
        <v>0</v>
      </c>
    </row>
    <row r="216" spans="1:11" x14ac:dyDescent="0.2">
      <c r="A216" s="17"/>
      <c r="B216" s="47" t="s">
        <v>680</v>
      </c>
      <c r="C216" s="2" t="str">
        <f>IFERROR(VLOOKUP(B216,'Inyección reconocida'!$B$9:$C$500,2,0),VLOOKUP(B216,Retiros!$B$9:$C$500,2,0))</f>
        <v>SEN</v>
      </c>
      <c r="D216" s="98">
        <f>SUMIF(Retiros!B:B,$B216,Retiros!P:P)</f>
        <v>0</v>
      </c>
      <c r="E216" s="98">
        <f>SUMIF(Obligación!B:B,$B216,Obligación!P:P)</f>
        <v>0</v>
      </c>
      <c r="F216" s="98">
        <f>SUMIF('Inyección reconocida'!B:B,$B216,'Inyección reconocida'!P:P)</f>
        <v>0</v>
      </c>
      <c r="G216" s="98">
        <f t="shared" si="10"/>
        <v>0</v>
      </c>
      <c r="H216" s="16">
        <v>0</v>
      </c>
      <c r="I216" s="16">
        <v>0</v>
      </c>
      <c r="J216" s="98">
        <f t="shared" si="11"/>
        <v>0</v>
      </c>
      <c r="K216" s="98">
        <f t="shared" si="12"/>
        <v>0</v>
      </c>
    </row>
    <row r="217" spans="1:11" x14ac:dyDescent="0.2">
      <c r="A217" s="17"/>
      <c r="B217" s="47" t="s">
        <v>679</v>
      </c>
      <c r="C217" s="2" t="str">
        <f>IFERROR(VLOOKUP(B217,'Inyección reconocida'!$B$9:$C$500,2,0),VLOOKUP(B217,Retiros!$B$9:$C$500,2,0))</f>
        <v>SEN</v>
      </c>
      <c r="D217" s="98">
        <f>SUMIF(Retiros!B:B,$B217,Retiros!P:P)</f>
        <v>220478.95398919494</v>
      </c>
      <c r="E217" s="98">
        <f>SUMIF(Obligación!B:B,$B217,Obligación!P:P)</f>
        <v>15716.222415223647</v>
      </c>
      <c r="F217" s="98">
        <f>SUMIF('Inyección reconocida'!B:B,$B217,'Inyección reconocida'!P:P)</f>
        <v>0</v>
      </c>
      <c r="G217" s="98">
        <f t="shared" si="10"/>
        <v>-15716.222415223647</v>
      </c>
      <c r="H217" s="16">
        <v>0</v>
      </c>
      <c r="I217" s="16">
        <v>0</v>
      </c>
      <c r="J217" s="98">
        <f t="shared" si="11"/>
        <v>-15716.222415223647</v>
      </c>
      <c r="K217" s="98">
        <f t="shared" si="12"/>
        <v>0</v>
      </c>
    </row>
    <row r="218" spans="1:11" x14ac:dyDescent="0.2">
      <c r="A218" s="17"/>
      <c r="B218" s="47" t="s">
        <v>12</v>
      </c>
      <c r="C218" s="2" t="str">
        <f>IFERROR(VLOOKUP(B218,'Inyección reconocida'!$B$9:$C$500,2,0),VLOOKUP(B218,Retiros!$B$9:$C$500,2,0))</f>
        <v>SEN</v>
      </c>
      <c r="D218" s="98">
        <f>SUMIF(Retiros!B:B,$B218,Retiros!P:P)</f>
        <v>13649.416279999996</v>
      </c>
      <c r="E218" s="98">
        <f>SUMIF(Obligación!B:B,$B218,Obligación!P:P)</f>
        <v>1364.9416279999998</v>
      </c>
      <c r="F218" s="98">
        <f>SUMIF('Inyección reconocida'!B:B,$B218,'Inyección reconocida'!P:P)</f>
        <v>114786.56023100002</v>
      </c>
      <c r="G218" s="98">
        <f t="shared" si="10"/>
        <v>113421.61860300002</v>
      </c>
      <c r="H218" s="16">
        <v>33434</v>
      </c>
      <c r="I218" s="16">
        <v>0</v>
      </c>
      <c r="J218" s="98">
        <f t="shared" si="11"/>
        <v>146855.61860300001</v>
      </c>
      <c r="K218" s="98">
        <f t="shared" si="12"/>
        <v>146855.61860300001</v>
      </c>
    </row>
    <row r="219" spans="1:11" x14ac:dyDescent="0.2">
      <c r="A219" s="17"/>
      <c r="B219" s="47" t="s">
        <v>92</v>
      </c>
      <c r="C219" s="2" t="str">
        <f>IFERROR(VLOOKUP(B219,'Inyección reconocida'!$B$9:$C$500,2,0),VLOOKUP(B219,Retiros!$B$9:$C$500,2,0))</f>
        <v>SEN</v>
      </c>
      <c r="D219" s="98">
        <f>SUMIF(Retiros!B:B,$B219,Retiros!P:P)</f>
        <v>0</v>
      </c>
      <c r="E219" s="98">
        <f>SUMIF(Obligación!B:B,$B219,Obligación!P:P)</f>
        <v>0</v>
      </c>
      <c r="F219" s="98">
        <f>SUMIF('Inyección reconocida'!B:B,$B219,'Inyección reconocida'!P:P)</f>
        <v>0</v>
      </c>
      <c r="G219" s="98">
        <f t="shared" si="10"/>
        <v>0</v>
      </c>
      <c r="H219" s="16">
        <v>0</v>
      </c>
      <c r="I219" s="16">
        <v>0</v>
      </c>
      <c r="J219" s="98">
        <f t="shared" si="11"/>
        <v>0</v>
      </c>
      <c r="K219" s="98">
        <f t="shared" si="12"/>
        <v>0</v>
      </c>
    </row>
    <row r="220" spans="1:11" x14ac:dyDescent="0.2">
      <c r="A220" s="17"/>
      <c r="B220" s="47" t="s">
        <v>751</v>
      </c>
      <c r="C220" s="2" t="str">
        <f>IFERROR(VLOOKUP(B220,'Inyección reconocida'!$B$9:$C$500,2,0),VLOOKUP(B220,Retiros!$B$9:$C$500,2,0))</f>
        <v>SEN</v>
      </c>
      <c r="D220" s="98">
        <f>SUMIF(Retiros!B:B,$B220,Retiros!P:P)</f>
        <v>0</v>
      </c>
      <c r="E220" s="98">
        <f>SUMIF(Obligación!B:B,$B220,Obligación!P:P)</f>
        <v>0</v>
      </c>
      <c r="F220" s="98">
        <f>SUMIF('Inyección reconocida'!B:B,$B220,'Inyección reconocida'!P:P)</f>
        <v>2885.2270500000022</v>
      </c>
      <c r="G220" s="98">
        <f t="shared" si="10"/>
        <v>2885.2270500000022</v>
      </c>
      <c r="H220" s="16">
        <v>0</v>
      </c>
      <c r="I220" s="16">
        <v>0</v>
      </c>
      <c r="J220" s="98">
        <f t="shared" si="11"/>
        <v>2885.2270500000022</v>
      </c>
      <c r="K220" s="98">
        <f t="shared" si="12"/>
        <v>2885.2270500000022</v>
      </c>
    </row>
    <row r="221" spans="1:11" x14ac:dyDescent="0.2">
      <c r="A221" s="17"/>
      <c r="B221" s="47" t="s">
        <v>145</v>
      </c>
      <c r="C221" s="2" t="str">
        <f>IFERROR(VLOOKUP(B221,'Inyección reconocida'!$B$9:$C$500,2,0),VLOOKUP(B221,Retiros!$B$9:$C$500,2,0))</f>
        <v>SEN</v>
      </c>
      <c r="D221" s="98">
        <f>SUMIF(Retiros!B:B,$B221,Retiros!P:P)</f>
        <v>0</v>
      </c>
      <c r="E221" s="98">
        <f>SUMIF(Obligación!B:B,$B221,Obligación!P:P)</f>
        <v>0</v>
      </c>
      <c r="F221" s="98">
        <f>SUMIF('Inyección reconocida'!B:B,$B221,'Inyección reconocida'!P:P)</f>
        <v>4402.3004740000006</v>
      </c>
      <c r="G221" s="98">
        <f t="shared" si="10"/>
        <v>4402.3004740000006</v>
      </c>
      <c r="H221" s="16">
        <v>4303.9746569999998</v>
      </c>
      <c r="I221" s="16">
        <v>0</v>
      </c>
      <c r="J221" s="98">
        <f t="shared" si="11"/>
        <v>8706.2751310000003</v>
      </c>
      <c r="K221" s="98">
        <f t="shared" si="12"/>
        <v>8706.2751310000003</v>
      </c>
    </row>
    <row r="222" spans="1:11" x14ac:dyDescent="0.2">
      <c r="A222" s="17"/>
      <c r="B222" s="47" t="s">
        <v>93</v>
      </c>
      <c r="C222" s="2" t="str">
        <f>IFERROR(VLOOKUP(B222,'Inyección reconocida'!$B$9:$C$500,2,0),VLOOKUP(B222,Retiros!$B$9:$C$500,2,0))</f>
        <v>SEN</v>
      </c>
      <c r="D222" s="98">
        <f>SUMIF(Retiros!B:B,$B222,Retiros!P:P)</f>
        <v>546969.30090592278</v>
      </c>
      <c r="E222" s="98">
        <f>SUMIF(Obligación!B:B,$B222,Obligación!P:P)</f>
        <v>47507.091658224475</v>
      </c>
      <c r="F222" s="98">
        <f>SUMIF('Inyección reconocida'!B:B,$B222,'Inyección reconocida'!P:P)</f>
        <v>480824.97363500006</v>
      </c>
      <c r="G222" s="98">
        <f t="shared" si="10"/>
        <v>433317.88197677559</v>
      </c>
      <c r="H222" s="16">
        <v>421127.44916900009</v>
      </c>
      <c r="I222" s="16">
        <v>0</v>
      </c>
      <c r="J222" s="98">
        <f t="shared" si="11"/>
        <v>854445.33114577562</v>
      </c>
      <c r="K222" s="98">
        <f t="shared" si="12"/>
        <v>854445.33114577562</v>
      </c>
    </row>
    <row r="223" spans="1:11" x14ac:dyDescent="0.2">
      <c r="A223" s="17"/>
      <c r="B223" s="47" t="s">
        <v>331</v>
      </c>
      <c r="C223" s="2" t="str">
        <f>IFERROR(VLOOKUP(B223,'Inyección reconocida'!$B$9:$C$500,2,0),VLOOKUP(B223,Retiros!$B$9:$C$500,2,0))</f>
        <v>SEN</v>
      </c>
      <c r="D223" s="98">
        <f>SUMIF(Retiros!B:B,$B223,Retiros!P:P)</f>
        <v>34337.129075000004</v>
      </c>
      <c r="E223" s="98">
        <f>SUMIF(Obligación!B:B,$B223,Obligación!P:P)</f>
        <v>3069.8522622800001</v>
      </c>
      <c r="F223" s="98">
        <f>SUMIF('Inyección reconocida'!B:B,$B223,'Inyección reconocida'!P:P)</f>
        <v>25627.070590000003</v>
      </c>
      <c r="G223" s="98">
        <f t="shared" si="10"/>
        <v>22557.218327720002</v>
      </c>
      <c r="H223" s="16">
        <v>25859.427606999998</v>
      </c>
      <c r="I223" s="16">
        <v>0</v>
      </c>
      <c r="J223" s="98">
        <f t="shared" si="11"/>
        <v>48416.64593472</v>
      </c>
      <c r="K223" s="98">
        <f t="shared" si="12"/>
        <v>48416.64593472</v>
      </c>
    </row>
    <row r="224" spans="1:11" x14ac:dyDescent="0.2">
      <c r="A224" s="17"/>
      <c r="B224" s="47" t="s">
        <v>748</v>
      </c>
      <c r="C224" s="2" t="str">
        <f>IFERROR(VLOOKUP(B224,'Inyección reconocida'!$B$9:$C$500,2,0),VLOOKUP(B224,Retiros!$B$9:$C$500,2,0))</f>
        <v>SEN</v>
      </c>
      <c r="D224" s="98">
        <f>SUMIF(Retiros!B:B,$B224,Retiros!P:P)</f>
        <v>0</v>
      </c>
      <c r="E224" s="98">
        <f>SUMIF(Obligación!B:B,$B224,Obligación!P:P)</f>
        <v>0</v>
      </c>
      <c r="F224" s="98">
        <f>SUMIF('Inyección reconocida'!B:B,$B224,'Inyección reconocida'!P:P)</f>
        <v>4390.6639989999985</v>
      </c>
      <c r="G224" s="98">
        <f t="shared" si="10"/>
        <v>4390.6639989999985</v>
      </c>
      <c r="H224" s="16">
        <v>0</v>
      </c>
      <c r="I224" s="16">
        <v>0</v>
      </c>
      <c r="J224" s="98">
        <f t="shared" si="11"/>
        <v>4390.6639989999985</v>
      </c>
      <c r="K224" s="98">
        <f t="shared" si="12"/>
        <v>4390.6639989999985</v>
      </c>
    </row>
    <row r="225" spans="1:11" x14ac:dyDescent="0.2">
      <c r="A225" s="17"/>
      <c r="B225" s="47" t="s">
        <v>752</v>
      </c>
      <c r="C225" s="2" t="str">
        <f>IFERROR(VLOOKUP(B225,'Inyección reconocida'!$B$9:$C$500,2,0),VLOOKUP(B225,Retiros!$B$9:$C$500,2,0))</f>
        <v>SEN</v>
      </c>
      <c r="D225" s="98">
        <f>SUMIF(Retiros!B:B,$B225,Retiros!P:P)</f>
        <v>0</v>
      </c>
      <c r="E225" s="98">
        <f>SUMIF(Obligación!B:B,$B225,Obligación!P:P)</f>
        <v>0</v>
      </c>
      <c r="F225" s="98">
        <f>SUMIF('Inyección reconocida'!B:B,$B225,'Inyección reconocida'!P:P)</f>
        <v>4429.312551</v>
      </c>
      <c r="G225" s="98">
        <f t="shared" si="10"/>
        <v>4429.312551</v>
      </c>
      <c r="H225" s="16">
        <v>0</v>
      </c>
      <c r="I225" s="16">
        <v>0</v>
      </c>
      <c r="J225" s="98">
        <f t="shared" si="11"/>
        <v>4429.312551</v>
      </c>
      <c r="K225" s="98">
        <f t="shared" si="12"/>
        <v>4429.312551</v>
      </c>
    </row>
    <row r="226" spans="1:11" x14ac:dyDescent="0.2">
      <c r="A226" s="17"/>
      <c r="B226" s="47" t="s">
        <v>8</v>
      </c>
      <c r="C226" s="2" t="str">
        <f>IFERROR(VLOOKUP(B226,'Inyección reconocida'!$B$9:$C$500,2,0),VLOOKUP(B226,Retiros!$B$9:$C$500,2,0))</f>
        <v>SEN</v>
      </c>
      <c r="D226" s="98">
        <f>SUMIF(Retiros!B:B,$B226,Retiros!P:P)</f>
        <v>314394.05769299989</v>
      </c>
      <c r="E226" s="98">
        <f>SUMIF(Obligación!B:B,$B226,Obligación!P:P)</f>
        <v>22170.130901609995</v>
      </c>
      <c r="F226" s="98">
        <f>SUMIF('Inyección reconocida'!B:B,$B226,'Inyección reconocida'!P:P)</f>
        <v>0</v>
      </c>
      <c r="G226" s="98">
        <f t="shared" si="10"/>
        <v>-22170.130901609995</v>
      </c>
      <c r="H226" s="16">
        <v>0</v>
      </c>
      <c r="I226" s="16">
        <v>0</v>
      </c>
      <c r="J226" s="98">
        <f t="shared" si="11"/>
        <v>-22170.130901609995</v>
      </c>
      <c r="K226" s="98">
        <f t="shared" si="12"/>
        <v>0</v>
      </c>
    </row>
    <row r="227" spans="1:11" x14ac:dyDescent="0.2">
      <c r="A227" s="17"/>
      <c r="B227" s="47" t="s">
        <v>94</v>
      </c>
      <c r="C227" s="2" t="str">
        <f>IFERROR(VLOOKUP(B227,'Inyección reconocida'!$B$9:$C$500,2,0),VLOOKUP(B227,Retiros!$B$9:$C$500,2,0))</f>
        <v>SEN</v>
      </c>
      <c r="D227" s="98">
        <f>SUMIF(Retiros!B:B,$B227,Retiros!P:P)</f>
        <v>0</v>
      </c>
      <c r="E227" s="98">
        <f>SUMIF(Obligación!B:B,$B227,Obligación!P:P)</f>
        <v>0</v>
      </c>
      <c r="F227" s="98">
        <f>SUMIF('Inyección reconocida'!B:B,$B227,'Inyección reconocida'!P:P)</f>
        <v>5016.7046489999993</v>
      </c>
      <c r="G227" s="98">
        <f t="shared" si="10"/>
        <v>5016.7046489999993</v>
      </c>
      <c r="H227" s="16">
        <v>0</v>
      </c>
      <c r="I227" s="16">
        <v>0</v>
      </c>
      <c r="J227" s="98">
        <f t="shared" si="11"/>
        <v>5016.7046489999993</v>
      </c>
      <c r="K227" s="98">
        <f t="shared" si="12"/>
        <v>5016.7046489999993</v>
      </c>
    </row>
    <row r="228" spans="1:11" x14ac:dyDescent="0.2">
      <c r="A228" s="17"/>
      <c r="B228" s="47" t="s">
        <v>9</v>
      </c>
      <c r="C228" s="2" t="str">
        <f>IFERROR(VLOOKUP(B228,'Inyección reconocida'!$B$9:$C$500,2,0),VLOOKUP(B228,Retiros!$B$9:$C$500,2,0))</f>
        <v>SEN</v>
      </c>
      <c r="D228" s="98">
        <f>SUMIF(Retiros!B:B,$B228,Retiros!P:P)</f>
        <v>0</v>
      </c>
      <c r="E228" s="98">
        <f>SUMIF(Obligación!B:B,$B228,Obligación!P:P)</f>
        <v>0</v>
      </c>
      <c r="F228" s="98">
        <f>SUMIF('Inyección reconocida'!B:B,$B228,'Inyección reconocida'!P:P)</f>
        <v>0</v>
      </c>
      <c r="G228" s="98">
        <f t="shared" si="10"/>
        <v>0</v>
      </c>
      <c r="H228" s="16">
        <v>0</v>
      </c>
      <c r="I228" s="16">
        <v>0</v>
      </c>
      <c r="J228" s="98">
        <f t="shared" si="11"/>
        <v>0</v>
      </c>
      <c r="K228" s="98">
        <f t="shared" si="12"/>
        <v>0</v>
      </c>
    </row>
    <row r="229" spans="1:11" x14ac:dyDescent="0.2">
      <c r="A229" s="17"/>
      <c r="B229" s="47" t="s">
        <v>765</v>
      </c>
      <c r="C229" s="2" t="str">
        <f>IFERROR(VLOOKUP(B229,'Inyección reconocida'!$B$9:$C$500,2,0),VLOOKUP(B229,Retiros!$B$9:$C$500,2,0))</f>
        <v>SEN</v>
      </c>
      <c r="D229" s="98">
        <f>SUMIF(Retiros!B:B,$B229,Retiros!P:P)</f>
        <v>0</v>
      </c>
      <c r="E229" s="98">
        <f>SUMIF(Obligación!B:B,$B229,Obligación!P:P)</f>
        <v>0</v>
      </c>
      <c r="F229" s="98">
        <f>SUMIF('Inyección reconocida'!B:B,$B229,'Inyección reconocida'!P:P)</f>
        <v>2705.6981099999994</v>
      </c>
      <c r="G229" s="98">
        <f t="shared" si="10"/>
        <v>2705.6981099999994</v>
      </c>
      <c r="H229" s="16">
        <v>0</v>
      </c>
      <c r="I229" s="16">
        <v>0</v>
      </c>
      <c r="J229" s="98">
        <f t="shared" si="11"/>
        <v>2705.6981099999994</v>
      </c>
      <c r="K229" s="98">
        <f t="shared" si="12"/>
        <v>2705.6981099999994</v>
      </c>
    </row>
    <row r="230" spans="1:11" x14ac:dyDescent="0.2">
      <c r="A230" s="17"/>
      <c r="B230" s="47" t="s">
        <v>152</v>
      </c>
      <c r="C230" s="2" t="str">
        <f>IFERROR(VLOOKUP(B230,'Inyección reconocida'!$B$9:$C$500,2,0),VLOOKUP(B230,Retiros!$B$9:$C$500,2,0))</f>
        <v>SEN</v>
      </c>
      <c r="D230" s="98">
        <f>SUMIF(Retiros!B:B,$B230,Retiros!P:P)</f>
        <v>0</v>
      </c>
      <c r="E230" s="98">
        <f>SUMIF(Obligación!B:B,$B230,Obligación!P:P)</f>
        <v>0</v>
      </c>
      <c r="F230" s="98">
        <f>SUMIF('Inyección reconocida'!B:B,$B230,'Inyección reconocida'!P:P)</f>
        <v>5810.0533620000024</v>
      </c>
      <c r="G230" s="98">
        <f t="shared" si="10"/>
        <v>5810.0533620000024</v>
      </c>
      <c r="H230" s="16">
        <v>5885.7953100000022</v>
      </c>
      <c r="I230" s="16">
        <v>0</v>
      </c>
      <c r="J230" s="98">
        <f t="shared" si="11"/>
        <v>11695.848672000004</v>
      </c>
      <c r="K230" s="98">
        <f t="shared" si="12"/>
        <v>11695.848672000004</v>
      </c>
    </row>
    <row r="231" spans="1:11" x14ac:dyDescent="0.2">
      <c r="A231" s="17"/>
      <c r="B231" s="47" t="s">
        <v>710</v>
      </c>
      <c r="C231" s="2" t="str">
        <f>IFERROR(VLOOKUP(B231,'Inyección reconocida'!$B$9:$C$500,2,0),VLOOKUP(B231,Retiros!$B$9:$C$500,2,0))</f>
        <v>SEN</v>
      </c>
      <c r="D231" s="98">
        <f>SUMIF(Retiros!B:B,$B231,Retiros!P:P)</f>
        <v>0</v>
      </c>
      <c r="E231" s="98">
        <f>SUMIF(Obligación!B:B,$B231,Obligación!P:P)</f>
        <v>0</v>
      </c>
      <c r="F231" s="98">
        <f>SUMIF('Inyección reconocida'!B:B,$B231,'Inyección reconocida'!P:P)</f>
        <v>6992.3545289999993</v>
      </c>
      <c r="G231" s="98">
        <f t="shared" si="10"/>
        <v>6992.3545289999993</v>
      </c>
      <c r="H231" s="16">
        <v>1554</v>
      </c>
      <c r="I231" s="16">
        <v>0</v>
      </c>
      <c r="J231" s="98">
        <f t="shared" si="11"/>
        <v>8546.3545290000002</v>
      </c>
      <c r="K231" s="98">
        <f t="shared" si="12"/>
        <v>8546.3545290000002</v>
      </c>
    </row>
    <row r="232" spans="1:11" x14ac:dyDescent="0.2">
      <c r="A232" s="17"/>
      <c r="B232" s="47" t="s">
        <v>784</v>
      </c>
      <c r="C232" s="2" t="str">
        <f>IFERROR(VLOOKUP(B232,'Inyección reconocida'!$B$9:$C$500,2,0),VLOOKUP(B232,Retiros!$B$9:$C$500,2,0))</f>
        <v>SEN</v>
      </c>
      <c r="D232" s="98">
        <f>SUMIF(Retiros!B:B,$B232,Retiros!P:P)</f>
        <v>0</v>
      </c>
      <c r="E232" s="98">
        <f>SUMIF(Obligación!B:B,$B232,Obligación!P:P)</f>
        <v>0</v>
      </c>
      <c r="F232" s="98">
        <f>SUMIF('Inyección reconocida'!B:B,$B232,'Inyección reconocida'!P:P)</f>
        <v>1998.5448569999999</v>
      </c>
      <c r="G232" s="98">
        <f t="shared" si="10"/>
        <v>1998.5448569999999</v>
      </c>
      <c r="H232" s="16">
        <v>0</v>
      </c>
      <c r="I232" s="16">
        <v>0</v>
      </c>
      <c r="J232" s="98">
        <f t="shared" si="11"/>
        <v>1998.5448569999999</v>
      </c>
      <c r="K232" s="98">
        <f t="shared" si="12"/>
        <v>1998.5448569999999</v>
      </c>
    </row>
    <row r="233" spans="1:11" x14ac:dyDescent="0.2">
      <c r="A233" s="17"/>
      <c r="B233" s="47" t="s">
        <v>747</v>
      </c>
      <c r="C233" s="2" t="str">
        <f>IFERROR(VLOOKUP(B233,'Inyección reconocida'!$B$9:$C$500,2,0),VLOOKUP(B233,Retiros!$B$9:$C$500,2,0))</f>
        <v>SEN</v>
      </c>
      <c r="D233" s="98">
        <f>SUMIF(Retiros!B:B,$B233,Retiros!P:P)</f>
        <v>0</v>
      </c>
      <c r="E233" s="98">
        <f>SUMIF(Obligación!B:B,$B233,Obligación!P:P)</f>
        <v>0</v>
      </c>
      <c r="F233" s="98">
        <f>SUMIF('Inyección reconocida'!B:B,$B233,'Inyección reconocida'!P:P)</f>
        <v>4610.6656060000014</v>
      </c>
      <c r="G233" s="98">
        <f t="shared" si="10"/>
        <v>4610.6656060000014</v>
      </c>
      <c r="H233" s="16">
        <v>0</v>
      </c>
      <c r="I233" s="16">
        <v>0</v>
      </c>
      <c r="J233" s="98">
        <f t="shared" si="11"/>
        <v>4610.6656060000014</v>
      </c>
      <c r="K233" s="98">
        <f t="shared" si="12"/>
        <v>4610.6656060000014</v>
      </c>
    </row>
    <row r="234" spans="1:11" x14ac:dyDescent="0.2">
      <c r="A234" s="17"/>
      <c r="B234" s="47" t="s">
        <v>777</v>
      </c>
      <c r="C234" s="2" t="str">
        <f>IFERROR(VLOOKUP(B234,'Inyección reconocida'!$B$9:$C$500,2,0),VLOOKUP(B234,Retiros!$B$9:$C$500,2,0))</f>
        <v>SEN</v>
      </c>
      <c r="D234" s="98">
        <f>SUMIF(Retiros!B:B,$B234,Retiros!P:P)</f>
        <v>0</v>
      </c>
      <c r="E234" s="98">
        <f>SUMIF(Obligación!B:B,$B234,Obligación!P:P)</f>
        <v>0</v>
      </c>
      <c r="F234" s="98">
        <f>SUMIF('Inyección reconocida'!B:B,$B234,'Inyección reconocida'!P:P)</f>
        <v>2297.9479549999996</v>
      </c>
      <c r="G234" s="98">
        <f t="shared" si="10"/>
        <v>2297.9479549999996</v>
      </c>
      <c r="H234" s="16">
        <v>0</v>
      </c>
      <c r="I234" s="16">
        <v>0</v>
      </c>
      <c r="J234" s="98">
        <f t="shared" si="11"/>
        <v>2297.9479549999996</v>
      </c>
      <c r="K234" s="98">
        <f t="shared" si="12"/>
        <v>2297.9479549999996</v>
      </c>
    </row>
    <row r="235" spans="1:11" x14ac:dyDescent="0.2">
      <c r="A235" s="17"/>
      <c r="B235" s="47" t="s">
        <v>640</v>
      </c>
      <c r="C235" s="2" t="str">
        <f>IFERROR(VLOOKUP(B235,'Inyección reconocida'!$B$9:$C$500,2,0),VLOOKUP(B235,Retiros!$B$9:$C$500,2,0))</f>
        <v>SEN</v>
      </c>
      <c r="D235" s="98">
        <f>SUMIF(Retiros!B:B,$B235,Retiros!P:P)</f>
        <v>0</v>
      </c>
      <c r="E235" s="98">
        <f>SUMIF(Obligación!B:B,$B235,Obligación!P:P)</f>
        <v>0</v>
      </c>
      <c r="F235" s="98">
        <f>SUMIF('Inyección reconocida'!B:B,$B235,'Inyección reconocida'!P:P)</f>
        <v>0</v>
      </c>
      <c r="G235" s="98">
        <f t="shared" si="10"/>
        <v>0</v>
      </c>
      <c r="H235" s="16">
        <v>167579.60944438004</v>
      </c>
      <c r="I235" s="16">
        <v>0</v>
      </c>
      <c r="J235" s="98">
        <f t="shared" si="11"/>
        <v>167579.60944438004</v>
      </c>
      <c r="K235" s="98">
        <f t="shared" si="12"/>
        <v>167579.60944438004</v>
      </c>
    </row>
    <row r="236" spans="1:11" x14ac:dyDescent="0.2">
      <c r="A236" s="17"/>
      <c r="B236" s="47" t="s">
        <v>794</v>
      </c>
      <c r="C236" s="2" t="str">
        <f>IFERROR(VLOOKUP(B236,'Inyección reconocida'!$B$9:$C$500,2,0),VLOOKUP(B236,Retiros!$B$9:$C$500,2,0))</f>
        <v>SEN</v>
      </c>
      <c r="D236" s="98">
        <f>SUMIF(Retiros!B:B,$B236,Retiros!P:P)</f>
        <v>0</v>
      </c>
      <c r="E236" s="98">
        <f>SUMIF(Obligación!B:B,$B236,Obligación!P:P)</f>
        <v>0</v>
      </c>
      <c r="F236" s="98">
        <f>SUMIF('Inyección reconocida'!B:B,$B236,'Inyección reconocida'!P:P)</f>
        <v>163079.94050167885</v>
      </c>
      <c r="G236" s="98">
        <f t="shared" si="10"/>
        <v>163079.94050167885</v>
      </c>
      <c r="H236" s="16">
        <v>0</v>
      </c>
      <c r="I236" s="16">
        <v>0</v>
      </c>
      <c r="J236" s="98">
        <f t="shared" si="11"/>
        <v>163079.94050167885</v>
      </c>
      <c r="K236" s="98">
        <f t="shared" si="12"/>
        <v>163079.94050167885</v>
      </c>
    </row>
    <row r="237" spans="1:11" x14ac:dyDescent="0.2">
      <c r="A237" s="17"/>
      <c r="B237" s="47" t="s">
        <v>775</v>
      </c>
      <c r="C237" s="2" t="str">
        <f>IFERROR(VLOOKUP(B237,'Inyección reconocida'!$B$9:$C$500,2,0),VLOOKUP(B237,Retiros!$B$9:$C$500,2,0))</f>
        <v>SEN</v>
      </c>
      <c r="D237" s="98">
        <f>SUMIF(Retiros!B:B,$B237,Retiros!P:P)</f>
        <v>0</v>
      </c>
      <c r="E237" s="98">
        <f>SUMIF(Obligación!B:B,$B237,Obligación!P:P)</f>
        <v>0</v>
      </c>
      <c r="F237" s="98">
        <f>SUMIF('Inyección reconocida'!B:B,$B237,'Inyección reconocida'!P:P)</f>
        <v>1004.1331739999998</v>
      </c>
      <c r="G237" s="98">
        <f t="shared" si="10"/>
        <v>1004.1331739999998</v>
      </c>
      <c r="H237" s="16">
        <v>0</v>
      </c>
      <c r="I237" s="16">
        <v>0</v>
      </c>
      <c r="J237" s="98">
        <f t="shared" si="11"/>
        <v>1004.1331739999998</v>
      </c>
      <c r="K237" s="98">
        <f t="shared" si="12"/>
        <v>1004.1331739999998</v>
      </c>
    </row>
    <row r="238" spans="1:11" x14ac:dyDescent="0.2">
      <c r="A238" s="17"/>
      <c r="B238" s="47" t="s">
        <v>565</v>
      </c>
      <c r="C238" s="2" t="str">
        <f>IFERROR(VLOOKUP(B238,'Inyección reconocida'!$B$9:$C$500,2,0),VLOOKUP(B238,Retiros!$B$9:$C$500,2,0))</f>
        <v>SEN</v>
      </c>
      <c r="D238" s="98">
        <f>SUMIF(Retiros!B:B,$B238,Retiros!P:P)</f>
        <v>0</v>
      </c>
      <c r="E238" s="98">
        <f>SUMIF(Obligación!B:B,$B238,Obligación!P:P)</f>
        <v>0</v>
      </c>
      <c r="F238" s="98">
        <f>SUMIF('Inyección reconocida'!B:B,$B238,'Inyección reconocida'!P:P)</f>
        <v>0</v>
      </c>
      <c r="G238" s="98">
        <f t="shared" si="10"/>
        <v>0</v>
      </c>
      <c r="H238" s="16">
        <v>0</v>
      </c>
      <c r="I238" s="16">
        <v>0</v>
      </c>
      <c r="J238" s="98">
        <f t="shared" si="11"/>
        <v>0</v>
      </c>
      <c r="K238" s="98">
        <f t="shared" si="12"/>
        <v>0</v>
      </c>
    </row>
    <row r="239" spans="1:11" x14ac:dyDescent="0.2">
      <c r="A239" s="17"/>
      <c r="B239" s="47" t="s">
        <v>133</v>
      </c>
      <c r="C239" s="2" t="str">
        <f>IFERROR(VLOOKUP(B239,'Inyección reconocida'!$B$9:$C$500,2,0),VLOOKUP(B239,Retiros!$B$9:$C$500,2,0))</f>
        <v>SEN</v>
      </c>
      <c r="D239" s="98">
        <f>SUMIF(Retiros!B:B,$B239,Retiros!P:P)</f>
        <v>0</v>
      </c>
      <c r="E239" s="98">
        <f>SUMIF(Obligación!B:B,$B239,Obligación!P:P)</f>
        <v>0</v>
      </c>
      <c r="F239" s="98">
        <f>SUMIF('Inyección reconocida'!B:B,$B239,'Inyección reconocida'!P:P)</f>
        <v>0</v>
      </c>
      <c r="G239" s="98">
        <f t="shared" si="10"/>
        <v>0</v>
      </c>
      <c r="H239" s="16">
        <v>0</v>
      </c>
      <c r="I239" s="16">
        <v>0</v>
      </c>
      <c r="J239" s="98">
        <f t="shared" si="11"/>
        <v>0</v>
      </c>
      <c r="K239" s="98">
        <f t="shared" si="12"/>
        <v>0</v>
      </c>
    </row>
    <row r="240" spans="1:11" x14ac:dyDescent="0.2">
      <c r="A240" s="17"/>
      <c r="B240" s="47" t="s">
        <v>134</v>
      </c>
      <c r="C240" s="2" t="str">
        <f>IFERROR(VLOOKUP(B240,'Inyección reconocida'!$B$9:$C$500,2,0),VLOOKUP(B240,Retiros!$B$9:$C$500,2,0))</f>
        <v>SEN</v>
      </c>
      <c r="D240" s="98">
        <f>SUMIF(Retiros!B:B,$B240,Retiros!P:P)</f>
        <v>0</v>
      </c>
      <c r="E240" s="98">
        <f>SUMIF(Obligación!B:B,$B240,Obligación!P:P)</f>
        <v>0</v>
      </c>
      <c r="F240" s="98">
        <f>SUMIF('Inyección reconocida'!B:B,$B240,'Inyección reconocida'!P:P)</f>
        <v>0</v>
      </c>
      <c r="G240" s="98">
        <f t="shared" si="10"/>
        <v>0</v>
      </c>
      <c r="H240" s="16">
        <v>0</v>
      </c>
      <c r="I240" s="16">
        <v>0</v>
      </c>
      <c r="J240" s="98">
        <f t="shared" si="11"/>
        <v>0</v>
      </c>
      <c r="K240" s="98">
        <f t="shared" si="12"/>
        <v>0</v>
      </c>
    </row>
    <row r="241" spans="1:11" x14ac:dyDescent="0.2">
      <c r="A241" s="17"/>
      <c r="B241" s="47" t="s">
        <v>791</v>
      </c>
      <c r="C241" s="2" t="str">
        <f>IFERROR(VLOOKUP(B241,'Inyección reconocida'!$B$9:$C$500,2,0),VLOOKUP(B241,Retiros!$B$9:$C$500,2,0))</f>
        <v>SEN</v>
      </c>
      <c r="D241" s="98">
        <f>SUMIF(Retiros!B:B,$B241,Retiros!P:P)</f>
        <v>0</v>
      </c>
      <c r="E241" s="98">
        <f>SUMIF(Obligación!B:B,$B241,Obligación!P:P)</f>
        <v>0</v>
      </c>
      <c r="F241" s="98">
        <f>SUMIF('Inyección reconocida'!B:B,$B241,'Inyección reconocida'!P:P)</f>
        <v>28305.124950685047</v>
      </c>
      <c r="G241" s="98">
        <f t="shared" si="10"/>
        <v>28305.124950685047</v>
      </c>
      <c r="H241" s="16">
        <v>0</v>
      </c>
      <c r="I241" s="16">
        <v>0</v>
      </c>
      <c r="J241" s="98">
        <f t="shared" si="11"/>
        <v>28305.124950685047</v>
      </c>
      <c r="K241" s="98">
        <f t="shared" si="12"/>
        <v>28305.124950685047</v>
      </c>
    </row>
    <row r="242" spans="1:11" x14ac:dyDescent="0.2">
      <c r="A242" s="17"/>
      <c r="B242" s="47" t="s">
        <v>760</v>
      </c>
      <c r="C242" s="2" t="str">
        <f>IFERROR(VLOOKUP(B242,'Inyección reconocida'!$B$9:$C$500,2,0),VLOOKUP(B242,Retiros!$B$9:$C$500,2,0))</f>
        <v>SEN</v>
      </c>
      <c r="D242" s="98">
        <f>SUMIF(Retiros!B:B,$B242,Retiros!P:P)</f>
        <v>21535.498695298014</v>
      </c>
      <c r="E242" s="98">
        <f>SUMIF(Obligación!B:B,$B242,Obligación!P:P)</f>
        <v>1507.4849086708607</v>
      </c>
      <c r="F242" s="98">
        <f>SUMIF('Inyección reconocida'!B:B,$B242,'Inyección reconocida'!P:P)</f>
        <v>21491.062032000002</v>
      </c>
      <c r="G242" s="98">
        <f t="shared" si="10"/>
        <v>19983.577123329142</v>
      </c>
      <c r="H242" s="16">
        <v>0</v>
      </c>
      <c r="I242" s="16">
        <v>0</v>
      </c>
      <c r="J242" s="98">
        <f t="shared" si="11"/>
        <v>19983.577123329142</v>
      </c>
      <c r="K242" s="98">
        <f t="shared" si="12"/>
        <v>19983.577123329142</v>
      </c>
    </row>
    <row r="243" spans="1:11" x14ac:dyDescent="0.2">
      <c r="A243" s="17"/>
      <c r="B243" s="47" t="s">
        <v>761</v>
      </c>
      <c r="C243" s="2" t="str">
        <f>IFERROR(VLOOKUP(B243,'Inyección reconocida'!$B$9:$C$500,2,0),VLOOKUP(B243,Retiros!$B$9:$C$500,2,0))</f>
        <v>SEN</v>
      </c>
      <c r="D243" s="98">
        <f>SUMIF(Retiros!B:B,$B243,Retiros!P:P)</f>
        <v>38285.152770931265</v>
      </c>
      <c r="E243" s="98">
        <f>SUMIF(Obligación!B:B,$B243,Obligación!P:P)</f>
        <v>2679.9606939651885</v>
      </c>
      <c r="F243" s="98">
        <f>SUMIF('Inyección reconocida'!B:B,$B243,'Inyección reconocida'!P:P)</f>
        <v>44373.387514000016</v>
      </c>
      <c r="G243" s="98">
        <f t="shared" si="10"/>
        <v>41693.426820034831</v>
      </c>
      <c r="H243" s="16">
        <v>0</v>
      </c>
      <c r="I243" s="16">
        <v>0</v>
      </c>
      <c r="J243" s="98">
        <f t="shared" si="11"/>
        <v>41693.426820034831</v>
      </c>
      <c r="K243" s="98">
        <f t="shared" si="12"/>
        <v>41693.426820034831</v>
      </c>
    </row>
    <row r="244" spans="1:11" x14ac:dyDescent="0.2">
      <c r="A244" s="17"/>
      <c r="B244" s="47" t="s">
        <v>767</v>
      </c>
      <c r="C244" s="2" t="str">
        <f>IFERROR(VLOOKUP(B244,'Inyección reconocida'!$B$9:$C$500,2,0),VLOOKUP(B244,Retiros!$B$9:$C$500,2,0))</f>
        <v>SEN</v>
      </c>
      <c r="D244" s="98">
        <f>SUMIF(Retiros!B:B,$B244,Retiros!P:P)</f>
        <v>0</v>
      </c>
      <c r="E244" s="98">
        <f>SUMIF(Obligación!B:B,$B244,Obligación!P:P)</f>
        <v>0</v>
      </c>
      <c r="F244" s="98">
        <f>SUMIF('Inyección reconocida'!B:B,$B244,'Inyección reconocida'!P:P)</f>
        <v>2968.8310480000005</v>
      </c>
      <c r="G244" s="98">
        <f t="shared" si="10"/>
        <v>2968.8310480000005</v>
      </c>
      <c r="H244" s="16">
        <v>0</v>
      </c>
      <c r="I244" s="16">
        <v>0</v>
      </c>
      <c r="J244" s="98">
        <f t="shared" si="11"/>
        <v>2968.8310480000005</v>
      </c>
      <c r="K244" s="98">
        <f t="shared" si="12"/>
        <v>2968.8310480000005</v>
      </c>
    </row>
    <row r="245" spans="1:11" x14ac:dyDescent="0.2">
      <c r="A245" s="17"/>
      <c r="B245" s="47" t="s">
        <v>569</v>
      </c>
      <c r="C245" s="2" t="str">
        <f>IFERROR(VLOOKUP(B245,'Inyección reconocida'!$B$9:$C$500,2,0),VLOOKUP(B245,Retiros!$B$9:$C$500,2,0))</f>
        <v>SEN</v>
      </c>
      <c r="D245" s="98">
        <f>SUMIF(Retiros!B:B,$B245,Retiros!P:P)</f>
        <v>14516.732672999999</v>
      </c>
      <c r="E245" s="98">
        <f>SUMIF(Obligación!B:B,$B245,Obligación!P:P)</f>
        <v>1451.6732672999999</v>
      </c>
      <c r="F245" s="98">
        <f>SUMIF('Inyección reconocida'!B:B,$B245,'Inyección reconocida'!P:P)</f>
        <v>25951.505978000001</v>
      </c>
      <c r="G245" s="98">
        <f t="shared" si="10"/>
        <v>24499.8327107</v>
      </c>
      <c r="H245" s="16">
        <v>44756.780168999983</v>
      </c>
      <c r="I245" s="16">
        <v>0</v>
      </c>
      <c r="J245" s="98">
        <f t="shared" si="11"/>
        <v>69256.612879699984</v>
      </c>
      <c r="K245" s="98">
        <f t="shared" si="12"/>
        <v>69256.612879699984</v>
      </c>
    </row>
    <row r="246" spans="1:11" x14ac:dyDescent="0.2">
      <c r="A246" s="17"/>
      <c r="B246" s="47" t="s">
        <v>774</v>
      </c>
      <c r="C246" s="2" t="str">
        <f>IFERROR(VLOOKUP(B246,'Inyección reconocida'!$B$9:$C$500,2,0),VLOOKUP(B246,Retiros!$B$9:$C$500,2,0))</f>
        <v>SEN</v>
      </c>
      <c r="D246" s="98">
        <f>SUMIF(Retiros!B:B,$B246,Retiros!P:P)</f>
        <v>0</v>
      </c>
      <c r="E246" s="98">
        <f>SUMIF(Obligación!B:B,$B246,Obligación!P:P)</f>
        <v>0</v>
      </c>
      <c r="F246" s="98">
        <f>SUMIF('Inyección reconocida'!B:B,$B246,'Inyección reconocida'!P:P)</f>
        <v>0</v>
      </c>
      <c r="G246" s="98">
        <f t="shared" ref="G246" si="13">F246-E246</f>
        <v>0</v>
      </c>
      <c r="H246" s="16">
        <v>15718.825011394702</v>
      </c>
      <c r="I246" s="16">
        <v>0</v>
      </c>
      <c r="J246" s="98">
        <f t="shared" ref="J246" si="14">+F246+H246-E246-I246</f>
        <v>15718.825011394702</v>
      </c>
      <c r="K246" s="98">
        <f t="shared" ref="K246" si="15">IF(J246&lt;=0,0,J246)</f>
        <v>15718.825011394702</v>
      </c>
    </row>
    <row r="247" spans="1:11" x14ac:dyDescent="0.2">
      <c r="A247" s="17"/>
      <c r="B247" s="47" t="s">
        <v>798</v>
      </c>
      <c r="C247" s="2" t="str">
        <f>IFERROR(VLOOKUP(B247,'Inyección reconocida'!$B$9:$C$500,2,0),VLOOKUP(B247,Retiros!$B$9:$C$500,2,0))</f>
        <v>SEN</v>
      </c>
      <c r="D247" s="98">
        <f>SUMIF(Retiros!B:B,$B247,Retiros!P:P)</f>
        <v>0</v>
      </c>
      <c r="E247" s="98">
        <f>SUMIF(Obligación!B:B,$B247,Obligación!P:P)</f>
        <v>0</v>
      </c>
      <c r="F247" s="98">
        <f>SUMIF('Inyección reconocida'!B:B,$B247,'Inyección reconocida'!P:P)</f>
        <v>29381.695199080361</v>
      </c>
      <c r="G247" s="98">
        <f t="shared" si="10"/>
        <v>29381.695199080361</v>
      </c>
      <c r="H247" s="16">
        <v>0</v>
      </c>
      <c r="I247" s="16">
        <v>0</v>
      </c>
      <c r="J247" s="98">
        <f t="shared" si="11"/>
        <v>29381.695199080361</v>
      </c>
      <c r="K247" s="98">
        <f t="shared" si="12"/>
        <v>29381.695199080361</v>
      </c>
    </row>
    <row r="248" spans="1:11" x14ac:dyDescent="0.2">
      <c r="A248" s="17"/>
      <c r="B248" s="47" t="s">
        <v>149</v>
      </c>
      <c r="C248" s="2" t="str">
        <f>IFERROR(VLOOKUP(B248,'Inyección reconocida'!$B$9:$C$500,2,0),VLOOKUP(B248,Retiros!$B$9:$C$500,2,0))</f>
        <v>SEN</v>
      </c>
      <c r="D248" s="98">
        <f>SUMIF(Retiros!B:B,$B248,Retiros!P:P)</f>
        <v>0</v>
      </c>
      <c r="E248" s="98">
        <f>SUMIF(Obligación!B:B,$B248,Obligación!P:P)</f>
        <v>0</v>
      </c>
      <c r="F248" s="98">
        <f>SUMIF('Inyección reconocida'!B:B,$B248,'Inyección reconocida'!P:P)</f>
        <v>120804.23094099999</v>
      </c>
      <c r="G248" s="98">
        <f t="shared" ref="G248" si="16">F248-E248</f>
        <v>120804.23094099999</v>
      </c>
      <c r="H248" s="16">
        <v>0</v>
      </c>
      <c r="I248" s="16">
        <v>0</v>
      </c>
      <c r="J248" s="98">
        <f>+F248+H248-E248-I248</f>
        <v>120804.23094099999</v>
      </c>
      <c r="K248" s="98">
        <f>IF(J248&lt;=0,0,J248)</f>
        <v>120804.23094099999</v>
      </c>
    </row>
    <row r="249" spans="1:11" x14ac:dyDescent="0.2">
      <c r="A249" s="17"/>
      <c r="B249" s="47" t="s">
        <v>102</v>
      </c>
      <c r="C249" s="2" t="str">
        <f>IFERROR(VLOOKUP(B249,'Inyección reconocida'!$B$9:$C$500,2,0),VLOOKUP(B249,Retiros!$B$9:$C$500,2,0))</f>
        <v>SEN</v>
      </c>
      <c r="D249" s="98">
        <f>SUMIF(Retiros!B:B,$B249,Retiros!P:P)</f>
        <v>177198.29893411361</v>
      </c>
      <c r="E249" s="98">
        <f>SUMIF(Obligación!B:B,$B249,Obligación!P:P)</f>
        <v>13876.103978978112</v>
      </c>
      <c r="F249" s="98">
        <f>SUMIF('Inyección reconocida'!B:B,$B249,'Inyección reconocida'!P:P)</f>
        <v>85213.240116999994</v>
      </c>
      <c r="G249" s="98">
        <f t="shared" ref="G249:G306" si="17">F249-E249</f>
        <v>71337.136138021888</v>
      </c>
      <c r="H249" s="16">
        <v>78873.280504000009</v>
      </c>
      <c r="I249" s="16">
        <v>0</v>
      </c>
      <c r="J249" s="98">
        <f t="shared" ref="J249:J306" si="18">+F249+H249-E249-I249</f>
        <v>150210.41664202188</v>
      </c>
      <c r="K249" s="98">
        <f t="shared" ref="K249:K306" si="19">IF(J249&lt;=0,0,J249)</f>
        <v>150210.41664202188</v>
      </c>
    </row>
    <row r="250" spans="1:11" x14ac:dyDescent="0.2">
      <c r="A250" s="17"/>
      <c r="B250" s="47" t="s">
        <v>779</v>
      </c>
      <c r="C250" s="2" t="str">
        <f>IFERROR(VLOOKUP(B250,'Inyección reconocida'!$B$9:$C$500,2,0),VLOOKUP(B250,Retiros!$B$9:$C$500,2,0))</f>
        <v>SEN</v>
      </c>
      <c r="D250" s="98">
        <f>SUMIF(Retiros!B:B,$B250,Retiros!P:P)</f>
        <v>0</v>
      </c>
      <c r="E250" s="98">
        <f>SUMIF(Obligación!B:B,$B250,Obligación!P:P)</f>
        <v>0</v>
      </c>
      <c r="F250" s="98">
        <f>SUMIF('Inyección reconocida'!B:B,$B250,'Inyección reconocida'!P:P)</f>
        <v>2997.4582909999999</v>
      </c>
      <c r="G250" s="98">
        <f t="shared" si="17"/>
        <v>2997.4582909999999</v>
      </c>
      <c r="H250" s="16">
        <v>0</v>
      </c>
      <c r="I250" s="16">
        <v>0</v>
      </c>
      <c r="J250" s="98">
        <f t="shared" si="18"/>
        <v>2997.4582909999999</v>
      </c>
      <c r="K250" s="98">
        <f t="shared" si="19"/>
        <v>2997.4582909999999</v>
      </c>
    </row>
    <row r="251" spans="1:11" x14ac:dyDescent="0.2">
      <c r="A251" s="17"/>
      <c r="B251" s="47" t="s">
        <v>780</v>
      </c>
      <c r="C251" s="2" t="str">
        <f>IFERROR(VLOOKUP(B251,'Inyección reconocida'!$B$9:$C$500,2,0),VLOOKUP(B251,Retiros!$B$9:$C$500,2,0))</f>
        <v>SEN</v>
      </c>
      <c r="D251" s="98">
        <f>SUMIF(Retiros!B:B,$B251,Retiros!P:P)</f>
        <v>0</v>
      </c>
      <c r="E251" s="98">
        <f>SUMIF(Obligación!B:B,$B251,Obligación!P:P)</f>
        <v>0</v>
      </c>
      <c r="F251" s="98">
        <f>SUMIF('Inyección reconocida'!B:B,$B251,'Inyección reconocida'!P:P)</f>
        <v>3264.3918479999993</v>
      </c>
      <c r="G251" s="98">
        <f t="shared" si="17"/>
        <v>3264.3918479999993</v>
      </c>
      <c r="H251" s="16">
        <v>0</v>
      </c>
      <c r="I251" s="16">
        <v>0</v>
      </c>
      <c r="J251" s="98">
        <f t="shared" si="18"/>
        <v>3264.3918479999993</v>
      </c>
      <c r="K251" s="98">
        <f t="shared" si="19"/>
        <v>3264.3918479999993</v>
      </c>
    </row>
    <row r="252" spans="1:11" x14ac:dyDescent="0.2">
      <c r="A252" s="17"/>
      <c r="B252" s="47" t="s">
        <v>153</v>
      </c>
      <c r="C252" s="2" t="str">
        <f>IFERROR(VLOOKUP(B252,'Inyección reconocida'!$B$9:$C$500,2,0),VLOOKUP(B252,Retiros!$B$9:$C$500,2,0))</f>
        <v>SEN</v>
      </c>
      <c r="D252" s="98">
        <f>SUMIF(Retiros!B:B,$B252,Retiros!P:P)</f>
        <v>0</v>
      </c>
      <c r="E252" s="98">
        <f>SUMIF(Obligación!B:B,$B252,Obligación!P:P)</f>
        <v>0</v>
      </c>
      <c r="F252" s="98">
        <f>SUMIF('Inyección reconocida'!B:B,$B252,'Inyección reconocida'!P:P)</f>
        <v>185507.15927</v>
      </c>
      <c r="G252" s="98">
        <f t="shared" si="17"/>
        <v>185507.15927</v>
      </c>
      <c r="H252" s="16">
        <v>156251.66619800005</v>
      </c>
      <c r="I252" s="16">
        <v>0</v>
      </c>
      <c r="J252" s="98">
        <f t="shared" si="18"/>
        <v>341758.82546800002</v>
      </c>
      <c r="K252" s="98">
        <f t="shared" si="19"/>
        <v>341758.82546800002</v>
      </c>
    </row>
    <row r="253" spans="1:11" x14ac:dyDescent="0.2">
      <c r="A253" s="17"/>
      <c r="B253" s="47" t="s">
        <v>700</v>
      </c>
      <c r="C253" s="2" t="str">
        <f>IFERROR(VLOOKUP(B253,'Inyección reconocida'!$B$9:$C$500,2,0),VLOOKUP(B253,Retiros!$B$9:$C$500,2,0))</f>
        <v>SEN</v>
      </c>
      <c r="D253" s="98">
        <f>SUMIF(Retiros!B:B,$B253,Retiros!P:P)</f>
        <v>0</v>
      </c>
      <c r="E253" s="98">
        <f>SUMIF(Obligación!B:B,$B253,Obligación!P:P)</f>
        <v>0</v>
      </c>
      <c r="F253" s="98">
        <f>SUMIF('Inyección reconocida'!B:B,$B253,'Inyección reconocida'!P:P)</f>
        <v>6981.7049969999989</v>
      </c>
      <c r="G253" s="98">
        <f t="shared" si="17"/>
        <v>6981.7049969999989</v>
      </c>
      <c r="H253" s="16">
        <v>3007</v>
      </c>
      <c r="I253" s="16">
        <v>0</v>
      </c>
      <c r="J253" s="98">
        <f t="shared" si="18"/>
        <v>9988.7049969999989</v>
      </c>
      <c r="K253" s="98">
        <f t="shared" si="19"/>
        <v>9988.7049969999989</v>
      </c>
    </row>
    <row r="254" spans="1:11" x14ac:dyDescent="0.2">
      <c r="A254" s="17"/>
      <c r="B254" s="47" t="s">
        <v>696</v>
      </c>
      <c r="C254" s="2" t="str">
        <f>IFERROR(VLOOKUP(B254,'Inyección reconocida'!$B$9:$C$500,2,0),VLOOKUP(B254,Retiros!$B$9:$C$500,2,0))</f>
        <v>SEN</v>
      </c>
      <c r="D254" s="98">
        <f>SUMIF(Retiros!B:B,$B254,Retiros!P:P)</f>
        <v>0</v>
      </c>
      <c r="E254" s="98">
        <f>SUMIF(Obligación!B:B,$B254,Obligación!P:P)</f>
        <v>0</v>
      </c>
      <c r="F254" s="98">
        <f>SUMIF('Inyección reconocida'!B:B,$B254,'Inyección reconocida'!P:P)</f>
        <v>7087.8822510000009</v>
      </c>
      <c r="G254" s="98">
        <f t="shared" si="17"/>
        <v>7087.8822510000009</v>
      </c>
      <c r="H254" s="16">
        <v>3079.8496829999999</v>
      </c>
      <c r="I254" s="16">
        <v>0</v>
      </c>
      <c r="J254" s="98">
        <f t="shared" si="18"/>
        <v>10167.731934000001</v>
      </c>
      <c r="K254" s="98">
        <f t="shared" si="19"/>
        <v>10167.731934000001</v>
      </c>
    </row>
    <row r="255" spans="1:11" x14ac:dyDescent="0.2">
      <c r="A255" s="17"/>
      <c r="B255" s="47" t="s">
        <v>638</v>
      </c>
      <c r="C255" s="2" t="str">
        <f>IFERROR(VLOOKUP(B255,'Inyección reconocida'!$B$9:$C$500,2,0),VLOOKUP(B255,Retiros!$B$9:$C$500,2,0))</f>
        <v>SEN</v>
      </c>
      <c r="D255" s="98">
        <f>SUMIF(Retiros!B:B,$B255,Retiros!P:P)</f>
        <v>0</v>
      </c>
      <c r="E255" s="98">
        <f>SUMIF(Obligación!B:B,$B255,Obligación!P:P)</f>
        <v>0</v>
      </c>
      <c r="F255" s="98">
        <f>SUMIF('Inyección reconocida'!B:B,$B255,'Inyección reconocida'!P:P)</f>
        <v>108947.41147500002</v>
      </c>
      <c r="G255" s="98">
        <f t="shared" si="17"/>
        <v>108947.41147500002</v>
      </c>
      <c r="H255" s="16">
        <v>139039.75126399996</v>
      </c>
      <c r="I255" s="16">
        <v>0</v>
      </c>
      <c r="J255" s="98">
        <f t="shared" si="18"/>
        <v>247987.16273899999</v>
      </c>
      <c r="K255" s="98">
        <f t="shared" si="19"/>
        <v>247987.16273899999</v>
      </c>
    </row>
    <row r="256" spans="1:11" x14ac:dyDescent="0.2">
      <c r="A256" s="17"/>
      <c r="B256" s="47" t="s">
        <v>561</v>
      </c>
      <c r="C256" s="2" t="str">
        <f>IFERROR(VLOOKUP(B256,'Inyección reconocida'!$B$9:$C$500,2,0),VLOOKUP(B256,Retiros!$B$9:$C$500,2,0))</f>
        <v>SEN</v>
      </c>
      <c r="D256" s="98">
        <f>SUMIF(Retiros!B:B,$B256,Retiros!P:P)</f>
        <v>24419.211783000002</v>
      </c>
      <c r="E256" s="98">
        <f>SUMIF(Obligación!B:B,$B256,Obligación!P:P)</f>
        <v>1709.3448248100008</v>
      </c>
      <c r="F256" s="98">
        <f>SUMIF('Inyección reconocida'!B:B,$B256,'Inyección reconocida'!P:P)</f>
        <v>24076.539724999995</v>
      </c>
      <c r="G256" s="98">
        <f t="shared" si="17"/>
        <v>22367.194900189996</v>
      </c>
      <c r="H256" s="16">
        <v>24129.499988999996</v>
      </c>
      <c r="I256" s="16">
        <v>0</v>
      </c>
      <c r="J256" s="98">
        <f t="shared" si="18"/>
        <v>46496.694889189988</v>
      </c>
      <c r="K256" s="98">
        <f t="shared" si="19"/>
        <v>46496.694889189988</v>
      </c>
    </row>
    <row r="257" spans="1:11" x14ac:dyDescent="0.2">
      <c r="A257" s="17"/>
      <c r="B257" s="47" t="s">
        <v>605</v>
      </c>
      <c r="C257" s="2" t="str">
        <f>IFERROR(VLOOKUP(B257,'Inyección reconocida'!$B$9:$C$500,2,0),VLOOKUP(B257,Retiros!$B$9:$C$500,2,0))</f>
        <v>SEN</v>
      </c>
      <c r="D257" s="98">
        <f>SUMIF(Retiros!B:B,$B257,Retiros!P:P)</f>
        <v>0</v>
      </c>
      <c r="E257" s="98">
        <f>SUMIF(Obligación!B:B,$B257,Obligación!P:P)</f>
        <v>0</v>
      </c>
      <c r="F257" s="98">
        <f>SUMIF('Inyección reconocida'!B:B,$B257,'Inyección reconocida'!P:P)</f>
        <v>5664.1303670000007</v>
      </c>
      <c r="G257" s="98">
        <f t="shared" si="17"/>
        <v>5664.1303670000007</v>
      </c>
      <c r="H257" s="16">
        <v>5465.0220789999994</v>
      </c>
      <c r="I257" s="16">
        <v>0</v>
      </c>
      <c r="J257" s="98">
        <f t="shared" si="18"/>
        <v>11129.152446</v>
      </c>
      <c r="K257" s="98">
        <f t="shared" si="19"/>
        <v>11129.152446</v>
      </c>
    </row>
    <row r="258" spans="1:11" x14ac:dyDescent="0.2">
      <c r="A258" s="17"/>
      <c r="B258" s="47" t="s">
        <v>606</v>
      </c>
      <c r="C258" s="2" t="str">
        <f>IFERROR(VLOOKUP(B258,'Inyección reconocida'!$B$9:$C$500,2,0),VLOOKUP(B258,Retiros!$B$9:$C$500,2,0))</f>
        <v>SEN</v>
      </c>
      <c r="D258" s="98">
        <f>SUMIF(Retiros!B:B,$B258,Retiros!P:P)</f>
        <v>0</v>
      </c>
      <c r="E258" s="98">
        <f>SUMIF(Obligación!B:B,$B258,Obligación!P:P)</f>
        <v>0</v>
      </c>
      <c r="F258" s="98">
        <f>SUMIF('Inyección reconocida'!B:B,$B258,'Inyección reconocida'!P:P)</f>
        <v>6176.581545</v>
      </c>
      <c r="G258" s="98">
        <f t="shared" si="17"/>
        <v>6176.581545</v>
      </c>
      <c r="H258" s="16">
        <v>5867.4007720000018</v>
      </c>
      <c r="I258" s="16">
        <v>0</v>
      </c>
      <c r="J258" s="98">
        <f t="shared" si="18"/>
        <v>12043.982317000002</v>
      </c>
      <c r="K258" s="98">
        <f t="shared" si="19"/>
        <v>12043.982317000002</v>
      </c>
    </row>
    <row r="259" spans="1:11" x14ac:dyDescent="0.2">
      <c r="A259" s="17"/>
      <c r="B259" s="47" t="s">
        <v>766</v>
      </c>
      <c r="C259" s="2" t="str">
        <f>IFERROR(VLOOKUP(B259,'Inyección reconocida'!$B$9:$C$500,2,0),VLOOKUP(B259,Retiros!$B$9:$C$500,2,0))</f>
        <v>SEN</v>
      </c>
      <c r="D259" s="98">
        <f>SUMIF(Retiros!B:B,$B259,Retiros!P:P)</f>
        <v>0</v>
      </c>
      <c r="E259" s="98">
        <f>SUMIF(Obligación!B:B,$B259,Obligación!P:P)</f>
        <v>0</v>
      </c>
      <c r="F259" s="98">
        <f>SUMIF('Inyección reconocida'!B:B,$B259,'Inyección reconocida'!P:P)</f>
        <v>7527.9872230000019</v>
      </c>
      <c r="G259" s="98">
        <f t="shared" si="17"/>
        <v>7527.9872230000019</v>
      </c>
      <c r="H259" s="16">
        <v>0</v>
      </c>
      <c r="I259" s="16">
        <v>0</v>
      </c>
      <c r="J259" s="98">
        <f t="shared" si="18"/>
        <v>7527.9872230000019</v>
      </c>
      <c r="K259" s="98">
        <f t="shared" si="19"/>
        <v>7527.9872230000019</v>
      </c>
    </row>
    <row r="260" spans="1:11" x14ac:dyDescent="0.2">
      <c r="A260" s="17"/>
      <c r="B260" s="47" t="s">
        <v>116</v>
      </c>
      <c r="C260" s="2" t="str">
        <f>IFERROR(VLOOKUP(B260,'Inyección reconocida'!$B$9:$C$500,2,0),VLOOKUP(B260,Retiros!$B$9:$C$500,2,0))</f>
        <v>SEN</v>
      </c>
      <c r="D260" s="98">
        <f>SUMIF(Retiros!B:B,$B260,Retiros!P:P)</f>
        <v>0</v>
      </c>
      <c r="E260" s="98">
        <f>SUMIF(Obligación!B:B,$B260,Obligación!P:P)</f>
        <v>0</v>
      </c>
      <c r="F260" s="98">
        <f>SUMIF('Inyección reconocida'!B:B,$B260,'Inyección reconocida'!P:P)</f>
        <v>36653.738812000011</v>
      </c>
      <c r="G260" s="98">
        <f t="shared" si="17"/>
        <v>36653.738812000011</v>
      </c>
      <c r="H260" s="16">
        <v>45175.174922999999</v>
      </c>
      <c r="I260" s="16">
        <v>0</v>
      </c>
      <c r="J260" s="98">
        <f t="shared" si="18"/>
        <v>81828.913735000009</v>
      </c>
      <c r="K260" s="98">
        <f t="shared" si="19"/>
        <v>81828.913735000009</v>
      </c>
    </row>
    <row r="261" spans="1:11" x14ac:dyDescent="0.2">
      <c r="A261" s="17"/>
      <c r="B261" s="47" t="s">
        <v>690</v>
      </c>
      <c r="C261" s="2" t="str">
        <f>IFERROR(VLOOKUP(B261,'Inyección reconocida'!$B$9:$C$500,2,0),VLOOKUP(B261,Retiros!$B$9:$C$500,2,0))</f>
        <v>SEN</v>
      </c>
      <c r="D261" s="98">
        <f>SUMIF(Retiros!B:B,$B261,Retiros!P:P)</f>
        <v>14300.322645000004</v>
      </c>
      <c r="E261" s="98">
        <f>SUMIF(Obligación!B:B,$B261,Obligación!P:P)</f>
        <v>1430.0322645000001</v>
      </c>
      <c r="F261" s="98">
        <f>SUMIF('Inyección reconocida'!B:B,$B261,'Inyección reconocida'!P:P)</f>
        <v>55900.661029999988</v>
      </c>
      <c r="G261" s="98">
        <f t="shared" si="17"/>
        <v>54470.628765499991</v>
      </c>
      <c r="H261" s="16">
        <v>48490.995222000041</v>
      </c>
      <c r="I261" s="16">
        <v>0</v>
      </c>
      <c r="J261" s="98">
        <f t="shared" si="18"/>
        <v>102961.62398750003</v>
      </c>
      <c r="K261" s="98">
        <f t="shared" si="19"/>
        <v>102961.62398750003</v>
      </c>
    </row>
    <row r="262" spans="1:11" x14ac:dyDescent="0.2">
      <c r="A262" s="17"/>
      <c r="B262" s="47" t="s">
        <v>573</v>
      </c>
      <c r="C262" s="2" t="str">
        <f>IFERROR(VLOOKUP(B262,'Inyección reconocida'!$B$9:$C$500,2,0),VLOOKUP(B262,Retiros!$B$9:$C$500,2,0))</f>
        <v>SEN</v>
      </c>
      <c r="D262" s="98">
        <f>SUMIF(Retiros!B:B,$B262,Retiros!P:P)</f>
        <v>0</v>
      </c>
      <c r="E262" s="98">
        <f>SUMIF(Obligación!B:B,$B262,Obligación!P:P)</f>
        <v>0</v>
      </c>
      <c r="F262" s="98">
        <f>SUMIF('Inyección reconocida'!B:B,$B262,'Inyección reconocida'!P:P)</f>
        <v>7254.4826059999959</v>
      </c>
      <c r="G262" s="98">
        <f t="shared" si="17"/>
        <v>7254.4826059999959</v>
      </c>
      <c r="H262" s="16">
        <v>8016.8587340000022</v>
      </c>
      <c r="I262" s="16">
        <v>0</v>
      </c>
      <c r="J262" s="98">
        <f t="shared" si="18"/>
        <v>15271.341339999999</v>
      </c>
      <c r="K262" s="98">
        <f t="shared" si="19"/>
        <v>15271.341339999999</v>
      </c>
    </row>
    <row r="263" spans="1:11" x14ac:dyDescent="0.2">
      <c r="A263" s="17"/>
      <c r="B263" s="47" t="s">
        <v>366</v>
      </c>
      <c r="C263" s="2" t="str">
        <f>IFERROR(VLOOKUP(B263,'Inyección reconocida'!$B$9:$C$500,2,0),VLOOKUP(B263,Retiros!$B$9:$C$500,2,0))</f>
        <v>SEN</v>
      </c>
      <c r="D263" s="98">
        <f>SUMIF(Retiros!B:B,$B263,Retiros!P:P)</f>
        <v>0</v>
      </c>
      <c r="E263" s="98">
        <f>SUMIF(Obligación!B:B,$B263,Obligación!P:P)</f>
        <v>0</v>
      </c>
      <c r="F263" s="98">
        <f>SUMIF('Inyección reconocida'!B:B,$B263,'Inyección reconocida'!P:P)</f>
        <v>2490.3106459999995</v>
      </c>
      <c r="G263" s="98">
        <f t="shared" si="17"/>
        <v>2490.3106459999995</v>
      </c>
      <c r="H263" s="16">
        <v>2513.3514500000001</v>
      </c>
      <c r="I263" s="16">
        <v>0</v>
      </c>
      <c r="J263" s="98">
        <f t="shared" si="18"/>
        <v>5003.662096</v>
      </c>
      <c r="K263" s="98">
        <f t="shared" si="19"/>
        <v>5003.662096</v>
      </c>
    </row>
    <row r="264" spans="1:11" x14ac:dyDescent="0.2">
      <c r="A264" s="17"/>
      <c r="B264" s="47" t="s">
        <v>113</v>
      </c>
      <c r="C264" s="2" t="str">
        <f>IFERROR(VLOOKUP(B264,'Inyección reconocida'!$B$9:$C$500,2,0),VLOOKUP(B264,Retiros!$B$9:$C$500,2,0))</f>
        <v>SEN</v>
      </c>
      <c r="D264" s="98">
        <f>SUMIF(Retiros!B:B,$B264,Retiros!P:P)</f>
        <v>0</v>
      </c>
      <c r="E264" s="98">
        <f>SUMIF(Obligación!B:B,$B264,Obligación!P:P)</f>
        <v>0</v>
      </c>
      <c r="F264" s="98">
        <f>SUMIF('Inyección reconocida'!B:B,$B264,'Inyección reconocida'!P:P)</f>
        <v>16478.35270000001</v>
      </c>
      <c r="G264" s="98">
        <f t="shared" si="17"/>
        <v>16478.35270000001</v>
      </c>
      <c r="H264" s="16">
        <v>14496.520823999999</v>
      </c>
      <c r="I264" s="16">
        <v>0</v>
      </c>
      <c r="J264" s="98">
        <f t="shared" si="18"/>
        <v>30974.87352400001</v>
      </c>
      <c r="K264" s="98">
        <f t="shared" si="19"/>
        <v>30974.87352400001</v>
      </c>
    </row>
    <row r="265" spans="1:11" x14ac:dyDescent="0.2">
      <c r="A265" s="17"/>
      <c r="B265" s="47" t="s">
        <v>121</v>
      </c>
      <c r="C265" s="2" t="str">
        <f>IFERROR(VLOOKUP(B265,'Inyección reconocida'!$B$9:$C$500,2,0),VLOOKUP(B265,Retiros!$B$9:$C$500,2,0))</f>
        <v>SEN</v>
      </c>
      <c r="D265" s="98">
        <f>SUMIF(Retiros!B:B,$B265,Retiros!P:P)</f>
        <v>0</v>
      </c>
      <c r="E265" s="98">
        <f>SUMIF(Obligación!B:B,$B265,Obligación!P:P)</f>
        <v>0</v>
      </c>
      <c r="F265" s="98">
        <f>SUMIF('Inyección reconocida'!B:B,$B265,'Inyección reconocida'!P:P)</f>
        <v>0</v>
      </c>
      <c r="G265" s="98">
        <f t="shared" si="17"/>
        <v>0</v>
      </c>
      <c r="H265" s="16">
        <v>0</v>
      </c>
      <c r="I265" s="16">
        <v>0</v>
      </c>
      <c r="J265" s="98">
        <f t="shared" si="18"/>
        <v>0</v>
      </c>
      <c r="K265" s="98">
        <f t="shared" si="19"/>
        <v>0</v>
      </c>
    </row>
    <row r="266" spans="1:11" x14ac:dyDescent="0.2">
      <c r="A266" s="17"/>
      <c r="B266" s="47" t="s">
        <v>221</v>
      </c>
      <c r="C266" s="2" t="str">
        <f>IFERROR(VLOOKUP(B266,'Inyección reconocida'!$B$9:$C$500,2,0),VLOOKUP(B266,Retiros!$B$9:$C$500,2,0))</f>
        <v>SEN</v>
      </c>
      <c r="D266" s="98">
        <f>SUMIF(Retiros!B:B,$B266,Retiros!P:P)</f>
        <v>189188.14862995496</v>
      </c>
      <c r="E266" s="98">
        <f>SUMIF(Obligación!B:B,$B266,Obligación!P:P)</f>
        <v>18918.814862995496</v>
      </c>
      <c r="F266" s="98">
        <f>SUMIF('Inyección reconocida'!B:B,$B266,'Inyección reconocida'!P:P)</f>
        <v>0</v>
      </c>
      <c r="G266" s="98">
        <f t="shared" si="17"/>
        <v>-18918.814862995496</v>
      </c>
      <c r="H266" s="16">
        <v>0</v>
      </c>
      <c r="I266" s="16">
        <v>0</v>
      </c>
      <c r="J266" s="98">
        <f t="shared" si="18"/>
        <v>-18918.814862995496</v>
      </c>
      <c r="K266" s="98">
        <f t="shared" si="19"/>
        <v>0</v>
      </c>
    </row>
    <row r="267" spans="1:11" x14ac:dyDescent="0.2">
      <c r="A267" s="17"/>
      <c r="B267" s="47" t="s">
        <v>781</v>
      </c>
      <c r="C267" s="2" t="str">
        <f>IFERROR(VLOOKUP(B267,'Inyección reconocida'!$B$9:$C$500,2,0),VLOOKUP(B267,Retiros!$B$9:$C$500,2,0))</f>
        <v>SEN</v>
      </c>
      <c r="D267" s="98">
        <f>SUMIF(Retiros!B:B,$B267,Retiros!P:P)</f>
        <v>0</v>
      </c>
      <c r="E267" s="98">
        <f>SUMIF(Obligación!B:B,$B267,Obligación!P:P)</f>
        <v>0</v>
      </c>
      <c r="F267" s="98">
        <f>SUMIF('Inyección reconocida'!B:B,$B267,'Inyección reconocida'!P:P)</f>
        <v>4498.0228179999995</v>
      </c>
      <c r="G267" s="98">
        <f t="shared" si="17"/>
        <v>4498.0228179999995</v>
      </c>
      <c r="H267" s="16">
        <v>0</v>
      </c>
      <c r="I267" s="16">
        <v>0</v>
      </c>
      <c r="J267" s="98">
        <f t="shared" si="18"/>
        <v>4498.0228179999995</v>
      </c>
      <c r="K267" s="98">
        <f t="shared" si="19"/>
        <v>4498.0228179999995</v>
      </c>
    </row>
    <row r="268" spans="1:11" x14ac:dyDescent="0.2">
      <c r="A268" s="17"/>
      <c r="B268" s="47" t="s">
        <v>132</v>
      </c>
      <c r="C268" s="2" t="str">
        <f>IFERROR(VLOOKUP(B268,'Inyección reconocida'!$B$9:$C$500,2,0),VLOOKUP(B268,Retiros!$B$9:$C$500,2,0))</f>
        <v>SEN</v>
      </c>
      <c r="D268" s="98">
        <f>SUMIF(Retiros!B:B,$B268,Retiros!P:P)</f>
        <v>0</v>
      </c>
      <c r="E268" s="98">
        <f>SUMIF(Obligación!B:B,$B268,Obligación!P:P)</f>
        <v>0</v>
      </c>
      <c r="F268" s="98">
        <f>SUMIF('Inyección reconocida'!B:B,$B268,'Inyección reconocida'!P:P)</f>
        <v>100205.90149300001</v>
      </c>
      <c r="G268" s="98">
        <f t="shared" si="17"/>
        <v>100205.90149300001</v>
      </c>
      <c r="H268" s="16">
        <v>61802.795017999975</v>
      </c>
      <c r="I268" s="16">
        <v>0</v>
      </c>
      <c r="J268" s="98">
        <f t="shared" si="18"/>
        <v>162008.69651099999</v>
      </c>
      <c r="K268" s="98">
        <f t="shared" si="19"/>
        <v>162008.69651099999</v>
      </c>
    </row>
    <row r="269" spans="1:11" x14ac:dyDescent="0.2">
      <c r="A269" s="17"/>
      <c r="B269" s="47" t="s">
        <v>697</v>
      </c>
      <c r="C269" s="2" t="str">
        <f>IFERROR(VLOOKUP(B269,'Inyección reconocida'!$B$9:$C$500,2,0),VLOOKUP(B269,Retiros!$B$9:$C$500,2,0))</f>
        <v>SEN</v>
      </c>
      <c r="D269" s="98">
        <f>SUMIF(Retiros!B:B,$B269,Retiros!P:P)</f>
        <v>0</v>
      </c>
      <c r="E269" s="98">
        <f>SUMIF(Obligación!B:B,$B269,Obligación!P:P)</f>
        <v>0</v>
      </c>
      <c r="F269" s="98">
        <f>SUMIF('Inyección reconocida'!B:B,$B269,'Inyección reconocida'!P:P)</f>
        <v>7127.4213300000001</v>
      </c>
      <c r="G269" s="98">
        <f t="shared" si="17"/>
        <v>7127.4213300000001</v>
      </c>
      <c r="H269" s="16">
        <v>3111</v>
      </c>
      <c r="I269" s="16">
        <v>0</v>
      </c>
      <c r="J269" s="98">
        <f t="shared" si="18"/>
        <v>10238.421330000001</v>
      </c>
      <c r="K269" s="98">
        <f t="shared" si="19"/>
        <v>10238.421330000001</v>
      </c>
    </row>
    <row r="270" spans="1:11" x14ac:dyDescent="0.2">
      <c r="A270" s="17"/>
      <c r="B270" s="47" t="s">
        <v>619</v>
      </c>
      <c r="C270" s="2" t="str">
        <f>IFERROR(VLOOKUP(B270,'Inyección reconocida'!$B$9:$C$500,2,0),VLOOKUP(B270,Retiros!$B$9:$C$500,2,0))</f>
        <v>SEN</v>
      </c>
      <c r="D270" s="98">
        <f>SUMIF(Retiros!B:B,$B270,Retiros!P:P)</f>
        <v>252291.32552106649</v>
      </c>
      <c r="E270" s="98">
        <f>SUMIF(Obligación!B:B,$B270,Obligación!P:P)</f>
        <v>25229.132552106654</v>
      </c>
      <c r="F270" s="98">
        <f>SUMIF('Inyección reconocida'!B:B,$B270,'Inyección reconocida'!P:P)</f>
        <v>553333.82391399995</v>
      </c>
      <c r="G270" s="98">
        <f t="shared" si="17"/>
        <v>528104.69136189332</v>
      </c>
      <c r="H270" s="16">
        <v>331813</v>
      </c>
      <c r="I270" s="16">
        <v>0</v>
      </c>
      <c r="J270" s="98">
        <f t="shared" si="18"/>
        <v>859917.69136189332</v>
      </c>
      <c r="K270" s="98">
        <f t="shared" si="19"/>
        <v>859917.69136189332</v>
      </c>
    </row>
    <row r="271" spans="1:11" x14ac:dyDescent="0.2">
      <c r="A271" s="17"/>
      <c r="B271" s="47" t="s">
        <v>759</v>
      </c>
      <c r="C271" s="2" t="str">
        <f>IFERROR(VLOOKUP(B271,'Inyección reconocida'!$B$9:$C$500,2,0),VLOOKUP(B271,Retiros!$B$9:$C$500,2,0))</f>
        <v>SEN</v>
      </c>
      <c r="D271" s="98">
        <f>SUMIF(Retiros!B:B,$B271,Retiros!P:P)</f>
        <v>0</v>
      </c>
      <c r="E271" s="98">
        <f>SUMIF(Obligación!B:B,$B271,Obligación!P:P)</f>
        <v>0</v>
      </c>
      <c r="F271" s="98">
        <f>SUMIF('Inyección reconocida'!B:B,$B271,'Inyección reconocida'!P:P)</f>
        <v>0</v>
      </c>
      <c r="G271" s="98">
        <f t="shared" si="17"/>
        <v>0</v>
      </c>
      <c r="H271" s="16">
        <v>0</v>
      </c>
      <c r="I271" s="16">
        <v>0</v>
      </c>
      <c r="J271" s="98">
        <f t="shared" si="18"/>
        <v>0</v>
      </c>
      <c r="K271" s="98">
        <f t="shared" si="19"/>
        <v>0</v>
      </c>
    </row>
    <row r="272" spans="1:11" x14ac:dyDescent="0.2">
      <c r="A272" s="17"/>
      <c r="B272" s="47" t="s">
        <v>127</v>
      </c>
      <c r="C272" s="2" t="str">
        <f>IFERROR(VLOOKUP(B272,'Inyección reconocida'!$B$9:$C$500,2,0),VLOOKUP(B272,Retiros!$B$9:$C$500,2,0))</f>
        <v>SEN</v>
      </c>
      <c r="D272" s="98">
        <f>SUMIF(Retiros!B:B,$B272,Retiros!P:P)</f>
        <v>0</v>
      </c>
      <c r="E272" s="98">
        <f>SUMIF(Obligación!B:B,$B272,Obligación!P:P)</f>
        <v>0</v>
      </c>
      <c r="F272" s="98">
        <f>SUMIF('Inyección reconocida'!B:B,$B272,'Inyección reconocida'!P:P)</f>
        <v>1310.3184179999994</v>
      </c>
      <c r="G272" s="98">
        <f t="shared" si="17"/>
        <v>1310.3184179999994</v>
      </c>
      <c r="H272" s="16">
        <v>2694.0186389999994</v>
      </c>
      <c r="I272" s="16">
        <v>0</v>
      </c>
      <c r="J272" s="98">
        <f t="shared" si="18"/>
        <v>4004.3370569999988</v>
      </c>
      <c r="K272" s="98">
        <f t="shared" si="19"/>
        <v>4004.3370569999988</v>
      </c>
    </row>
    <row r="273" spans="1:11" x14ac:dyDescent="0.2">
      <c r="A273" s="17"/>
      <c r="B273" s="47" t="s">
        <v>115</v>
      </c>
      <c r="C273" s="2" t="str">
        <f>IFERROR(VLOOKUP(B273,'Inyección reconocida'!$B$9:$C$500,2,0),VLOOKUP(B273,Retiros!$B$9:$C$500,2,0))</f>
        <v>SEN</v>
      </c>
      <c r="D273" s="98">
        <f>SUMIF(Retiros!B:B,$B273,Retiros!P:P)</f>
        <v>0</v>
      </c>
      <c r="E273" s="98">
        <f>SUMIF(Obligación!B:B,$B273,Obligación!P:P)</f>
        <v>0</v>
      </c>
      <c r="F273" s="98">
        <f>SUMIF('Inyección reconocida'!B:B,$B273,'Inyección reconocida'!P:P)</f>
        <v>66138.651408000005</v>
      </c>
      <c r="G273" s="98">
        <f t="shared" si="17"/>
        <v>66138.651408000005</v>
      </c>
      <c r="H273" s="16">
        <v>75196.080200000011</v>
      </c>
      <c r="I273" s="16">
        <v>0</v>
      </c>
      <c r="J273" s="98">
        <f t="shared" si="18"/>
        <v>141334.731608</v>
      </c>
      <c r="K273" s="98">
        <f t="shared" si="19"/>
        <v>141334.731608</v>
      </c>
    </row>
    <row r="274" spans="1:11" x14ac:dyDescent="0.2">
      <c r="A274" s="17"/>
      <c r="B274" s="47" t="s">
        <v>682</v>
      </c>
      <c r="C274" s="2" t="str">
        <f>IFERROR(VLOOKUP(B274,'Inyección reconocida'!$B$9:$C$500,2,0),VLOOKUP(B274,Retiros!$B$9:$C$500,2,0))</f>
        <v>SEN</v>
      </c>
      <c r="D274" s="98">
        <f>SUMIF(Retiros!B:B,$B274,Retiros!P:P)</f>
        <v>79014.487504487013</v>
      </c>
      <c r="E274" s="98">
        <f>SUMIF(Obligación!B:B,$B274,Obligación!P:P)</f>
        <v>7901.4487504487006</v>
      </c>
      <c r="F274" s="98">
        <f>SUMIF('Inyección reconocida'!B:B,$B274,'Inyección reconocida'!P:P)</f>
        <v>194768.34613199998</v>
      </c>
      <c r="G274" s="98">
        <f t="shared" si="17"/>
        <v>186866.89738155127</v>
      </c>
      <c r="H274" s="16">
        <v>0</v>
      </c>
      <c r="I274" s="16">
        <v>3263.0607480965846</v>
      </c>
      <c r="J274" s="98">
        <f t="shared" si="18"/>
        <v>183603.83663345469</v>
      </c>
      <c r="K274" s="98">
        <f t="shared" si="19"/>
        <v>183603.83663345469</v>
      </c>
    </row>
    <row r="275" spans="1:11" x14ac:dyDescent="0.2">
      <c r="A275" s="17"/>
      <c r="B275" s="47" t="s">
        <v>708</v>
      </c>
      <c r="C275" s="2" t="str">
        <f>IFERROR(VLOOKUP(B275,'Inyección reconocida'!$B$9:$C$500,2,0),VLOOKUP(B275,Retiros!$B$9:$C$500,2,0))</f>
        <v>SEN</v>
      </c>
      <c r="D275" s="98">
        <f>SUMIF(Retiros!B:B,$B275,Retiros!P:P)</f>
        <v>0</v>
      </c>
      <c r="E275" s="98">
        <f>SUMIF(Obligación!B:B,$B275,Obligación!P:P)</f>
        <v>0</v>
      </c>
      <c r="F275" s="98">
        <f>SUMIF('Inyección reconocida'!B:B,$B275,'Inyección reconocida'!P:P)</f>
        <v>7487.7290670000011</v>
      </c>
      <c r="G275" s="98">
        <f t="shared" si="17"/>
        <v>7487.7290670000011</v>
      </c>
      <c r="H275" s="16">
        <v>1963</v>
      </c>
      <c r="I275" s="16">
        <v>0</v>
      </c>
      <c r="J275" s="98">
        <f t="shared" si="18"/>
        <v>9450.7290670000002</v>
      </c>
      <c r="K275" s="98">
        <f t="shared" si="19"/>
        <v>9450.7290670000002</v>
      </c>
    </row>
    <row r="276" spans="1:11" x14ac:dyDescent="0.2">
      <c r="A276" s="17"/>
      <c r="B276" s="47" t="s">
        <v>5</v>
      </c>
      <c r="C276" s="2" t="str">
        <f>IFERROR(VLOOKUP(B276,'Inyección reconocida'!$B$9:$C$500,2,0),VLOOKUP(B276,Retiros!$B$9:$C$500,2,0))</f>
        <v>SEN</v>
      </c>
      <c r="D276" s="98">
        <f>SUMIF(Retiros!B:B,$B276,Retiros!P:P)</f>
        <v>127038.767486</v>
      </c>
      <c r="E276" s="98">
        <f>SUMIF(Obligación!B:B,$B276,Obligación!P:P)</f>
        <v>12703.8767486</v>
      </c>
      <c r="F276" s="98">
        <f>SUMIF('Inyección reconocida'!B:B,$B276,'Inyección reconocida'!P:P)</f>
        <v>0</v>
      </c>
      <c r="G276" s="98">
        <f t="shared" si="17"/>
        <v>-12703.8767486</v>
      </c>
      <c r="H276" s="16">
        <v>0</v>
      </c>
      <c r="I276" s="16">
        <v>0</v>
      </c>
      <c r="J276" s="98">
        <f t="shared" si="18"/>
        <v>-12703.8767486</v>
      </c>
      <c r="K276" s="98">
        <f t="shared" si="19"/>
        <v>0</v>
      </c>
    </row>
    <row r="277" spans="1:11" x14ac:dyDescent="0.2">
      <c r="A277" s="17"/>
      <c r="B277" s="47" t="s">
        <v>693</v>
      </c>
      <c r="C277" s="2" t="str">
        <f>IFERROR(VLOOKUP(B277,'Inyección reconocida'!$B$9:$C$500,2,0),VLOOKUP(B277,Retiros!$B$9:$C$500,2,0))</f>
        <v>SEN</v>
      </c>
      <c r="D277" s="98">
        <f>SUMIF(Retiros!B:B,$B277,Retiros!P:P)</f>
        <v>0</v>
      </c>
      <c r="E277" s="98">
        <f>SUMIF(Obligación!B:B,$B277,Obligación!P:P)</f>
        <v>0</v>
      </c>
      <c r="F277" s="98">
        <f>SUMIF('Inyección reconocida'!B:B,$B277,'Inyección reconocida'!P:P)</f>
        <v>31986.552745999983</v>
      </c>
      <c r="G277" s="98">
        <f t="shared" si="17"/>
        <v>31986.552745999983</v>
      </c>
      <c r="H277" s="16">
        <v>13059</v>
      </c>
      <c r="I277" s="16">
        <v>0</v>
      </c>
      <c r="J277" s="98">
        <f t="shared" si="18"/>
        <v>45045.552745999987</v>
      </c>
      <c r="K277" s="98">
        <f t="shared" si="19"/>
        <v>45045.552745999987</v>
      </c>
    </row>
    <row r="278" spans="1:11" x14ac:dyDescent="0.2">
      <c r="A278" s="17"/>
      <c r="B278" s="47" t="s">
        <v>567</v>
      </c>
      <c r="C278" s="2" t="str">
        <f>IFERROR(VLOOKUP(B278,'Inyección reconocida'!$B$9:$C$500,2,0),VLOOKUP(B278,Retiros!$B$9:$C$500,2,0))</f>
        <v>SEN</v>
      </c>
      <c r="D278" s="98">
        <f>SUMIF(Retiros!B:B,$B278,Retiros!P:P)</f>
        <v>0</v>
      </c>
      <c r="E278" s="98">
        <f>SUMIF(Obligación!B:B,$B278,Obligación!P:P)</f>
        <v>0</v>
      </c>
      <c r="F278" s="98">
        <f>SUMIF('Inyección reconocida'!B:B,$B278,'Inyección reconocida'!P:P)</f>
        <v>6570.3418139999994</v>
      </c>
      <c r="G278" s="98">
        <f t="shared" si="17"/>
        <v>6570.3418139999994</v>
      </c>
      <c r="H278" s="16">
        <v>6582.5152120000012</v>
      </c>
      <c r="I278" s="16">
        <v>0</v>
      </c>
      <c r="J278" s="98">
        <f t="shared" si="18"/>
        <v>13152.857026000001</v>
      </c>
      <c r="K278" s="98">
        <f t="shared" si="19"/>
        <v>13152.857026000001</v>
      </c>
    </row>
    <row r="279" spans="1:11" x14ac:dyDescent="0.2">
      <c r="A279" s="17"/>
      <c r="B279" s="47" t="s">
        <v>119</v>
      </c>
      <c r="C279" s="2" t="str">
        <f>IFERROR(VLOOKUP(B279,'Inyección reconocida'!$B$9:$C$500,2,0),VLOOKUP(B279,Retiros!$B$9:$C$500,2,0))</f>
        <v>SEN</v>
      </c>
      <c r="D279" s="98">
        <f>SUMIF(Retiros!B:B,$B279,Retiros!P:P)</f>
        <v>0</v>
      </c>
      <c r="E279" s="98">
        <f>SUMIF(Obligación!B:B,$B279,Obligación!P:P)</f>
        <v>0</v>
      </c>
      <c r="F279" s="98">
        <f>SUMIF('Inyección reconocida'!B:B,$B279,'Inyección reconocida'!P:P)</f>
        <v>1642.2422584031756</v>
      </c>
      <c r="G279" s="98">
        <f t="shared" si="17"/>
        <v>1642.2422584031756</v>
      </c>
      <c r="H279" s="16">
        <v>1150.3631330000005</v>
      </c>
      <c r="I279" s="16">
        <v>0</v>
      </c>
      <c r="J279" s="98">
        <f t="shared" si="18"/>
        <v>2792.6053914031763</v>
      </c>
      <c r="K279" s="98">
        <f t="shared" si="19"/>
        <v>2792.6053914031763</v>
      </c>
    </row>
    <row r="280" spans="1:11" x14ac:dyDescent="0.2">
      <c r="A280" s="17"/>
      <c r="B280" s="47" t="s">
        <v>776</v>
      </c>
      <c r="C280" s="2" t="str">
        <f>IFERROR(VLOOKUP(B280,'Inyección reconocida'!$B$9:$C$500,2,0),VLOOKUP(B280,Retiros!$B$9:$C$500,2,0))</f>
        <v>SEN</v>
      </c>
      <c r="D280" s="98">
        <f>SUMIF(Retiros!B:B,$B280,Retiros!P:P)</f>
        <v>0</v>
      </c>
      <c r="E280" s="98">
        <f>SUMIF(Obligación!B:B,$B280,Obligación!P:P)</f>
        <v>0</v>
      </c>
      <c r="F280" s="98">
        <f>SUMIF('Inyección reconocida'!B:B,$B280,'Inyección reconocida'!P:P)</f>
        <v>8092.1836659999972</v>
      </c>
      <c r="G280" s="98">
        <f t="shared" si="17"/>
        <v>8092.1836659999972</v>
      </c>
      <c r="H280" s="16">
        <v>0</v>
      </c>
      <c r="I280" s="16">
        <v>0</v>
      </c>
      <c r="J280" s="98">
        <f t="shared" si="18"/>
        <v>8092.1836659999972</v>
      </c>
      <c r="K280" s="98">
        <f t="shared" si="19"/>
        <v>8092.1836659999972</v>
      </c>
    </row>
    <row r="281" spans="1:11" x14ac:dyDescent="0.2">
      <c r="A281" s="17"/>
      <c r="B281" s="47" t="s">
        <v>120</v>
      </c>
      <c r="C281" s="2" t="str">
        <f>IFERROR(VLOOKUP(B281,'Inyección reconocida'!$B$9:$C$500,2,0),VLOOKUP(B281,Retiros!$B$9:$C$500,2,0))</f>
        <v>SEN</v>
      </c>
      <c r="D281" s="98">
        <f>SUMIF(Retiros!B:B,$B281,Retiros!P:P)</f>
        <v>0</v>
      </c>
      <c r="E281" s="98">
        <f>SUMIF(Obligación!B:B,$B281,Obligación!P:P)</f>
        <v>0</v>
      </c>
      <c r="F281" s="98">
        <f>SUMIF('Inyección reconocida'!B:B,$B281,'Inyección reconocida'!P:P)</f>
        <v>0</v>
      </c>
      <c r="G281" s="98">
        <f t="shared" si="17"/>
        <v>0</v>
      </c>
      <c r="H281" s="16">
        <v>43248</v>
      </c>
      <c r="I281" s="16">
        <v>0</v>
      </c>
      <c r="J281" s="98">
        <f t="shared" si="18"/>
        <v>43248</v>
      </c>
      <c r="K281" s="98">
        <f t="shared" si="19"/>
        <v>43248</v>
      </c>
    </row>
    <row r="282" spans="1:11" x14ac:dyDescent="0.2">
      <c r="A282" s="17"/>
      <c r="B282" s="47" t="s">
        <v>795</v>
      </c>
      <c r="C282" s="2" t="str">
        <f>IFERROR(VLOOKUP(B282,'Inyección reconocida'!$B$9:$C$500,2,0),VLOOKUP(B282,Retiros!$B$9:$C$500,2,0))</f>
        <v>SEN</v>
      </c>
      <c r="D282" s="98">
        <f>SUMIF(Retiros!B:B,$B282,Retiros!P:P)</f>
        <v>0</v>
      </c>
      <c r="E282" s="98">
        <f>SUMIF(Obligación!B:B,$B282,Obligación!P:P)</f>
        <v>0</v>
      </c>
      <c r="F282" s="98">
        <f>SUMIF('Inyección reconocida'!B:B,$B282,'Inyección reconocida'!P:P)</f>
        <v>58900.486146000017</v>
      </c>
      <c r="G282" s="98">
        <f t="shared" si="17"/>
        <v>58900.486146000017</v>
      </c>
      <c r="H282" s="16">
        <v>0</v>
      </c>
      <c r="I282" s="16">
        <v>0</v>
      </c>
      <c r="J282" s="98">
        <f t="shared" si="18"/>
        <v>58900.486146000017</v>
      </c>
      <c r="K282" s="98">
        <f t="shared" si="19"/>
        <v>58900.486146000017</v>
      </c>
    </row>
    <row r="283" spans="1:11" x14ac:dyDescent="0.2">
      <c r="A283" s="17"/>
      <c r="B283" s="47" t="s">
        <v>610</v>
      </c>
      <c r="C283" s="2" t="str">
        <f>IFERROR(VLOOKUP(B283,'Inyección reconocida'!$B$9:$C$500,2,0),VLOOKUP(B283,Retiros!$B$9:$C$500,2,0))</f>
        <v>SEN</v>
      </c>
      <c r="D283" s="98">
        <f>SUMIF(Retiros!B:B,$B283,Retiros!P:P)</f>
        <v>13170.862896556851</v>
      </c>
      <c r="E283" s="98">
        <f>SUMIF(Obligación!B:B,$B283,Obligación!P:P)</f>
        <v>1317.0862896556855</v>
      </c>
      <c r="F283" s="98">
        <f>SUMIF('Inyección reconocida'!B:B,$B283,'Inyección reconocida'!P:P)</f>
        <v>13580.197811999999</v>
      </c>
      <c r="G283" s="98">
        <f t="shared" si="17"/>
        <v>12263.111522344312</v>
      </c>
      <c r="H283" s="16">
        <v>13402.460512000005</v>
      </c>
      <c r="I283" s="16">
        <v>0</v>
      </c>
      <c r="J283" s="98">
        <f t="shared" si="18"/>
        <v>25665.572034344317</v>
      </c>
      <c r="K283" s="98">
        <f t="shared" si="19"/>
        <v>25665.572034344317</v>
      </c>
    </row>
    <row r="284" spans="1:11" x14ac:dyDescent="0.2">
      <c r="A284" s="17"/>
      <c r="B284" s="47" t="s">
        <v>604</v>
      </c>
      <c r="C284" s="2" t="str">
        <f>IFERROR(VLOOKUP(B284,'Inyección reconocida'!$B$9:$C$500,2,0),VLOOKUP(B284,Retiros!$B$9:$C$500,2,0))</f>
        <v>SEN</v>
      </c>
      <c r="D284" s="98">
        <f>SUMIF(Retiros!B:B,$B284,Retiros!P:P)</f>
        <v>0</v>
      </c>
      <c r="E284" s="98">
        <f>SUMIF(Obligación!B:B,$B284,Obligación!P:P)</f>
        <v>0</v>
      </c>
      <c r="F284" s="98">
        <f>SUMIF('Inyección reconocida'!B:B,$B284,'Inyección reconocida'!P:P)</f>
        <v>16836.347549000002</v>
      </c>
      <c r="G284" s="98">
        <f t="shared" si="17"/>
        <v>16836.347549000002</v>
      </c>
      <c r="H284" s="16">
        <v>23600.251292000001</v>
      </c>
      <c r="I284" s="16">
        <v>0</v>
      </c>
      <c r="J284" s="98">
        <f t="shared" si="18"/>
        <v>40436.598840999999</v>
      </c>
      <c r="K284" s="98">
        <f t="shared" si="19"/>
        <v>40436.598840999999</v>
      </c>
    </row>
    <row r="285" spans="1:11" x14ac:dyDescent="0.2">
      <c r="A285" s="17"/>
      <c r="B285" s="47" t="s">
        <v>151</v>
      </c>
      <c r="C285" s="2" t="str">
        <f>IFERROR(VLOOKUP(B285,'Inyección reconocida'!$B$9:$C$500,2,0),VLOOKUP(B285,Retiros!$B$9:$C$500,2,0))</f>
        <v>SEN</v>
      </c>
      <c r="D285" s="98">
        <f>SUMIF(Retiros!B:B,$B285,Retiros!P:P)</f>
        <v>0</v>
      </c>
      <c r="E285" s="98">
        <f>SUMIF(Obligación!B:B,$B285,Obligación!P:P)</f>
        <v>0</v>
      </c>
      <c r="F285" s="98">
        <f>SUMIF('Inyección reconocida'!B:B,$B285,'Inyección reconocida'!P:P)</f>
        <v>79.275206999999995</v>
      </c>
      <c r="G285" s="98">
        <f t="shared" si="17"/>
        <v>79.275206999999995</v>
      </c>
      <c r="H285" s="16">
        <v>215.78367000000003</v>
      </c>
      <c r="I285" s="16">
        <v>0</v>
      </c>
      <c r="J285" s="98">
        <f t="shared" si="18"/>
        <v>295.05887700000005</v>
      </c>
      <c r="K285" s="98">
        <f t="shared" si="19"/>
        <v>295.05887700000005</v>
      </c>
    </row>
    <row r="286" spans="1:11" x14ac:dyDescent="0.2">
      <c r="A286" s="17"/>
      <c r="B286" s="47" t="s">
        <v>95</v>
      </c>
      <c r="C286" s="2" t="str">
        <f>IFERROR(VLOOKUP(B286,'Inyección reconocida'!$B$9:$C$500,2,0),VLOOKUP(B286,Retiros!$B$9:$C$500,2,0))</f>
        <v>SEN</v>
      </c>
      <c r="D286" s="98">
        <f>SUMIF(Retiros!B:B,$B286,Retiros!P:P)</f>
        <v>0</v>
      </c>
      <c r="E286" s="98">
        <f>SUMIF(Obligación!B:B,$B286,Obligación!P:P)</f>
        <v>0</v>
      </c>
      <c r="F286" s="98">
        <f>SUMIF('Inyección reconocida'!B:B,$B286,'Inyección reconocida'!P:P)</f>
        <v>0</v>
      </c>
      <c r="G286" s="98">
        <f t="shared" si="17"/>
        <v>0</v>
      </c>
      <c r="H286" s="16">
        <v>0</v>
      </c>
      <c r="I286" s="16">
        <v>0</v>
      </c>
      <c r="J286" s="98">
        <f t="shared" si="18"/>
        <v>0</v>
      </c>
      <c r="K286" s="98">
        <f t="shared" si="19"/>
        <v>0</v>
      </c>
    </row>
    <row r="287" spans="1:11" x14ac:dyDescent="0.2">
      <c r="A287" s="17"/>
      <c r="B287" s="47" t="s">
        <v>112</v>
      </c>
      <c r="C287" s="2" t="str">
        <f>IFERROR(VLOOKUP(B287,'Inyección reconocida'!$B$9:$C$500,2,0),VLOOKUP(B287,Retiros!$B$9:$C$500,2,0))</f>
        <v>SEN</v>
      </c>
      <c r="D287" s="98">
        <f>SUMIF(Retiros!B:B,$B287,Retiros!P:P)</f>
        <v>0</v>
      </c>
      <c r="E287" s="98">
        <f>SUMIF(Obligación!B:B,$B287,Obligación!P:P)</f>
        <v>0</v>
      </c>
      <c r="F287" s="98">
        <f>SUMIF('Inyección reconocida'!B:B,$B287,'Inyección reconocida'!P:P)</f>
        <v>220870.82004900012</v>
      </c>
      <c r="G287" s="98">
        <f t="shared" si="17"/>
        <v>220870.82004900012</v>
      </c>
      <c r="H287" s="16">
        <v>187624.83150400006</v>
      </c>
      <c r="I287" s="16">
        <v>0</v>
      </c>
      <c r="J287" s="98">
        <f t="shared" si="18"/>
        <v>408495.65155300021</v>
      </c>
      <c r="K287" s="98">
        <f t="shared" si="19"/>
        <v>408495.65155300021</v>
      </c>
    </row>
    <row r="288" spans="1:11" x14ac:dyDescent="0.2">
      <c r="A288" s="17"/>
      <c r="B288" s="47" t="s">
        <v>629</v>
      </c>
      <c r="C288" s="2" t="str">
        <f>IFERROR(VLOOKUP(B288,'Inyección reconocida'!$B$9:$C$500,2,0),VLOOKUP(B288,Retiros!$B$9:$C$500,2,0))</f>
        <v>SEN</v>
      </c>
      <c r="D288" s="98">
        <f>SUMIF(Retiros!B:B,$B288,Retiros!P:P)</f>
        <v>0</v>
      </c>
      <c r="E288" s="98">
        <f>SUMIF(Obligación!B:B,$B288,Obligación!P:P)</f>
        <v>0</v>
      </c>
      <c r="F288" s="98">
        <f>SUMIF('Inyección reconocida'!B:B,$B288,'Inyección reconocida'!P:P)</f>
        <v>0</v>
      </c>
      <c r="G288" s="98">
        <f t="shared" si="17"/>
        <v>0</v>
      </c>
      <c r="H288" s="16">
        <v>0</v>
      </c>
      <c r="I288" s="16">
        <v>0</v>
      </c>
      <c r="J288" s="98">
        <f t="shared" si="18"/>
        <v>0</v>
      </c>
      <c r="K288" s="98">
        <f t="shared" si="19"/>
        <v>0</v>
      </c>
    </row>
    <row r="289" spans="1:11" x14ac:dyDescent="0.2">
      <c r="A289" s="17"/>
      <c r="B289" s="47" t="s">
        <v>758</v>
      </c>
      <c r="C289" s="2" t="str">
        <f>IFERROR(VLOOKUP(B289,'Inyección reconocida'!$B$9:$C$500,2,0),VLOOKUP(B289,Retiros!$B$9:$C$500,2,0))</f>
        <v>SEN</v>
      </c>
      <c r="D289" s="98">
        <f>SUMIF(Retiros!B:B,$B289,Retiros!P:P)</f>
        <v>2805825.2328051869</v>
      </c>
      <c r="E289" s="98">
        <f>SUMIF(Obligación!B:B,$B289,Obligación!P:P)</f>
        <v>280582.52328051865</v>
      </c>
      <c r="F289" s="98">
        <f>SUMIF('Inyección reconocida'!B:B,$B289,'Inyección reconocida'!P:P)</f>
        <v>0</v>
      </c>
      <c r="G289" s="98">
        <f t="shared" si="17"/>
        <v>-280582.52328051865</v>
      </c>
      <c r="H289" s="16">
        <v>0</v>
      </c>
      <c r="I289" s="16">
        <v>0</v>
      </c>
      <c r="J289" s="98">
        <f t="shared" si="18"/>
        <v>-280582.52328051865</v>
      </c>
      <c r="K289" s="98">
        <f t="shared" si="19"/>
        <v>0</v>
      </c>
    </row>
    <row r="290" spans="1:11" x14ac:dyDescent="0.2">
      <c r="A290" s="17"/>
      <c r="B290" s="47" t="s">
        <v>762</v>
      </c>
      <c r="C290" s="2" t="str">
        <f>IFERROR(VLOOKUP(B290,'Inyección reconocida'!$B$9:$C$500,2,0),VLOOKUP(B290,Retiros!$B$9:$C$500,2,0))</f>
        <v>SEN</v>
      </c>
      <c r="D290" s="98">
        <f>SUMIF(Retiros!B:B,$B290,Retiros!P:P)</f>
        <v>0</v>
      </c>
      <c r="E290" s="98">
        <f>SUMIF(Obligación!B:B,$B290,Obligación!P:P)</f>
        <v>0</v>
      </c>
      <c r="F290" s="98">
        <f>SUMIF('Inyección reconocida'!B:B,$B290,'Inyección reconocida'!P:P)</f>
        <v>0</v>
      </c>
      <c r="G290" s="98">
        <f t="shared" si="17"/>
        <v>0</v>
      </c>
      <c r="H290" s="16">
        <v>0</v>
      </c>
      <c r="I290" s="16">
        <v>0</v>
      </c>
      <c r="J290" s="98">
        <f t="shared" si="18"/>
        <v>0</v>
      </c>
      <c r="K290" s="98">
        <f t="shared" si="19"/>
        <v>0</v>
      </c>
    </row>
    <row r="291" spans="1:11" x14ac:dyDescent="0.2">
      <c r="A291" s="17"/>
      <c r="B291" s="47" t="s">
        <v>273</v>
      </c>
      <c r="C291" s="2" t="str">
        <f>IFERROR(VLOOKUP(B291,'Inyección reconocida'!$B$9:$C$500,2,0),VLOOKUP(B291,Retiros!$B$9:$C$500,2,0))</f>
        <v>SEN</v>
      </c>
      <c r="D291" s="98">
        <f>SUMIF(Retiros!B:B,$B291,Retiros!P:P)</f>
        <v>0</v>
      </c>
      <c r="E291" s="98">
        <f>SUMIF(Obligación!B:B,$B291,Obligación!P:P)</f>
        <v>0</v>
      </c>
      <c r="F291" s="98">
        <f>SUMIF('Inyección reconocida'!B:B,$B291,'Inyección reconocida'!P:P)</f>
        <v>162.71222099999997</v>
      </c>
      <c r="G291" s="98">
        <f t="shared" si="17"/>
        <v>162.71222099999997</v>
      </c>
      <c r="H291" s="16">
        <v>0</v>
      </c>
      <c r="I291" s="16">
        <v>0</v>
      </c>
      <c r="J291" s="98">
        <f t="shared" si="18"/>
        <v>162.71222099999997</v>
      </c>
      <c r="K291" s="98">
        <f t="shared" si="19"/>
        <v>162.71222099999997</v>
      </c>
    </row>
    <row r="292" spans="1:11" x14ac:dyDescent="0.2">
      <c r="A292" s="17"/>
      <c r="B292" s="47" t="s">
        <v>634</v>
      </c>
      <c r="C292" s="2" t="str">
        <f>IFERROR(VLOOKUP(B292,'Inyección reconocida'!$B$9:$C$500,2,0),VLOOKUP(B292,Retiros!$B$9:$C$500,2,0))</f>
        <v>SEN</v>
      </c>
      <c r="D292" s="98">
        <f>SUMIF(Retiros!B:B,$B292,Retiros!P:P)</f>
        <v>0</v>
      </c>
      <c r="E292" s="98">
        <f>SUMIF(Obligación!B:B,$B292,Obligación!P:P)</f>
        <v>0</v>
      </c>
      <c r="F292" s="98">
        <f>SUMIF('Inyección reconocida'!B:B,$B292,'Inyección reconocida'!P:P)</f>
        <v>2555.4589610000003</v>
      </c>
      <c r="G292" s="98">
        <f t="shared" si="17"/>
        <v>2555.4589610000003</v>
      </c>
      <c r="H292" s="16">
        <v>2703.07402</v>
      </c>
      <c r="I292" s="16">
        <v>0</v>
      </c>
      <c r="J292" s="98">
        <f t="shared" si="18"/>
        <v>5258.5329810000003</v>
      </c>
      <c r="K292" s="98">
        <f t="shared" si="19"/>
        <v>5258.5329810000003</v>
      </c>
    </row>
    <row r="293" spans="1:11" x14ac:dyDescent="0.2">
      <c r="A293" s="17"/>
      <c r="B293" s="47" t="s">
        <v>49</v>
      </c>
      <c r="C293" s="2" t="str">
        <f>IFERROR(VLOOKUP(B293,'Inyección reconocida'!$B$9:$C$500,2,0),VLOOKUP(B293,Retiros!$B$9:$C$500,2,0))</f>
        <v>SEN</v>
      </c>
      <c r="D293" s="98">
        <f>SUMIF(Retiros!B:B,$B293,Retiros!P:P)</f>
        <v>198844.58465673489</v>
      </c>
      <c r="E293" s="98">
        <f>SUMIF(Obligación!B:B,$B293,Obligación!P:P)</f>
        <v>19884.458465673495</v>
      </c>
      <c r="F293" s="98">
        <f>SUMIF('Inyección reconocida'!B:B,$B293,'Inyección reconocida'!P:P)</f>
        <v>0</v>
      </c>
      <c r="G293" s="98">
        <f t="shared" si="17"/>
        <v>-19884.458465673495</v>
      </c>
      <c r="H293" s="16">
        <v>0</v>
      </c>
      <c r="I293" s="16">
        <v>0</v>
      </c>
      <c r="J293" s="98">
        <f t="shared" si="18"/>
        <v>-19884.458465673495</v>
      </c>
      <c r="K293" s="98">
        <f t="shared" si="19"/>
        <v>0</v>
      </c>
    </row>
    <row r="294" spans="1:11" x14ac:dyDescent="0.2">
      <c r="A294" s="17"/>
      <c r="B294" s="47" t="s">
        <v>603</v>
      </c>
      <c r="C294" s="2" t="str">
        <f>IFERROR(VLOOKUP(B294,'Inyección reconocida'!$B$9:$C$500,2,0),VLOOKUP(B294,Retiros!$B$9:$C$500,2,0))</f>
        <v>SEN</v>
      </c>
      <c r="D294" s="98">
        <f>SUMIF(Retiros!B:B,$B294,Retiros!P:P)</f>
        <v>0</v>
      </c>
      <c r="E294" s="98">
        <f>SUMIF(Obligación!B:B,$B294,Obligación!P:P)</f>
        <v>0</v>
      </c>
      <c r="F294" s="98">
        <f>SUMIF('Inyección reconocida'!B:B,$B294,'Inyección reconocida'!P:P)</f>
        <v>5440.2204709999996</v>
      </c>
      <c r="G294" s="98">
        <f t="shared" si="17"/>
        <v>5440.2204709999996</v>
      </c>
      <c r="H294" s="16">
        <v>5207.4672749999991</v>
      </c>
      <c r="I294" s="16">
        <v>0</v>
      </c>
      <c r="J294" s="98">
        <f t="shared" si="18"/>
        <v>10647.687746</v>
      </c>
      <c r="K294" s="98">
        <f t="shared" si="19"/>
        <v>10647.687746</v>
      </c>
    </row>
    <row r="295" spans="1:11" x14ac:dyDescent="0.2">
      <c r="A295" s="17"/>
      <c r="B295" s="47" t="s">
        <v>568</v>
      </c>
      <c r="C295" s="2" t="str">
        <f>IFERROR(VLOOKUP(B295,'Inyección reconocida'!$B$9:$C$500,2,0),VLOOKUP(B295,Retiros!$B$9:$C$500,2,0))</f>
        <v>SEN</v>
      </c>
      <c r="D295" s="98">
        <f>SUMIF(Retiros!B:B,$B295,Retiros!P:P)</f>
        <v>0</v>
      </c>
      <c r="E295" s="98">
        <f>SUMIF(Obligación!B:B,$B295,Obligación!P:P)</f>
        <v>0</v>
      </c>
      <c r="F295" s="98">
        <f>SUMIF('Inyección reconocida'!B:B,$B295,'Inyección reconocida'!P:P)</f>
        <v>10093.180293999998</v>
      </c>
      <c r="G295" s="98">
        <f t="shared" si="17"/>
        <v>10093.180293999998</v>
      </c>
      <c r="H295" s="16">
        <v>10601.130762999997</v>
      </c>
      <c r="I295" s="16">
        <v>0</v>
      </c>
      <c r="J295" s="98">
        <f t="shared" si="18"/>
        <v>20694.311056999995</v>
      </c>
      <c r="K295" s="98">
        <f t="shared" si="19"/>
        <v>20694.311056999995</v>
      </c>
    </row>
    <row r="296" spans="1:11" x14ac:dyDescent="0.2">
      <c r="A296" s="17"/>
      <c r="B296" s="47" t="s">
        <v>764</v>
      </c>
      <c r="C296" s="2" t="str">
        <f>IFERROR(VLOOKUP(B296,'Inyección reconocida'!$B$9:$C$500,2,0),VLOOKUP(B296,Retiros!$B$9:$C$500,2,0))</f>
        <v>SEN</v>
      </c>
      <c r="D296" s="98">
        <f>SUMIF(Retiros!B:B,$B296,Retiros!P:P)</f>
        <v>0</v>
      </c>
      <c r="E296" s="98">
        <f>SUMIF(Obligación!B:B,$B296,Obligación!P:P)</f>
        <v>0</v>
      </c>
      <c r="F296" s="98">
        <f>SUMIF('Inyección reconocida'!B:B,$B296,'Inyección reconocida'!P:P)</f>
        <v>0</v>
      </c>
      <c r="G296" s="98">
        <f t="shared" si="17"/>
        <v>0</v>
      </c>
      <c r="H296" s="16">
        <v>0</v>
      </c>
      <c r="I296" s="16">
        <v>0</v>
      </c>
      <c r="J296" s="98">
        <f t="shared" si="18"/>
        <v>0</v>
      </c>
      <c r="K296" s="98">
        <f t="shared" si="19"/>
        <v>0</v>
      </c>
    </row>
    <row r="297" spans="1:11" x14ac:dyDescent="0.2">
      <c r="A297" s="17"/>
      <c r="B297" s="47" t="s">
        <v>742</v>
      </c>
      <c r="C297" s="2" t="str">
        <f>IFERROR(VLOOKUP(B297,'Inyección reconocida'!$B$9:$C$500,2,0),VLOOKUP(B297,Retiros!$B$9:$C$500,2,0))</f>
        <v>SEN</v>
      </c>
      <c r="D297" s="98">
        <f>SUMIF(Retiros!B:B,$B297,Retiros!P:P)</f>
        <v>0</v>
      </c>
      <c r="E297" s="98">
        <f>SUMIF(Obligación!B:B,$B297,Obligación!P:P)</f>
        <v>0</v>
      </c>
      <c r="F297" s="98">
        <f>SUMIF('Inyección reconocida'!B:B,$B297,'Inyección reconocida'!P:P)</f>
        <v>0</v>
      </c>
      <c r="G297" s="98">
        <f t="shared" si="17"/>
        <v>0</v>
      </c>
      <c r="H297" s="16">
        <v>0</v>
      </c>
      <c r="I297" s="16">
        <v>0</v>
      </c>
      <c r="J297" s="98">
        <f t="shared" si="18"/>
        <v>0</v>
      </c>
      <c r="K297" s="98">
        <f t="shared" si="19"/>
        <v>0</v>
      </c>
    </row>
    <row r="298" spans="1:11" x14ac:dyDescent="0.2">
      <c r="A298" s="17"/>
      <c r="B298" s="47" t="s">
        <v>110</v>
      </c>
      <c r="C298" s="2" t="str">
        <f>IFERROR(VLOOKUP(B298,'Inyección reconocida'!$B$9:$C$500,2,0),VLOOKUP(B298,Retiros!$B$9:$C$500,2,0))</f>
        <v>SEN</v>
      </c>
      <c r="D298" s="98">
        <f>SUMIF(Retiros!B:B,$B298,Retiros!P:P)</f>
        <v>4799.7235500000015</v>
      </c>
      <c r="E298" s="98">
        <f>SUMIF(Obligación!B:B,$B298,Obligación!P:P)</f>
        <v>479.97235500000011</v>
      </c>
      <c r="F298" s="98">
        <f>SUMIF('Inyección reconocida'!B:B,$B298,'Inyección reconocida'!P:P)</f>
        <v>19605.733877000002</v>
      </c>
      <c r="G298" s="98">
        <f t="shared" si="17"/>
        <v>19125.761522000001</v>
      </c>
      <c r="H298" s="16">
        <v>21064.149611000001</v>
      </c>
      <c r="I298" s="16">
        <v>0</v>
      </c>
      <c r="J298" s="98">
        <f t="shared" si="18"/>
        <v>40189.911133000009</v>
      </c>
      <c r="K298" s="98">
        <f t="shared" si="19"/>
        <v>40189.911133000009</v>
      </c>
    </row>
    <row r="299" spans="1:11" x14ac:dyDescent="0.2">
      <c r="A299" s="17"/>
      <c r="B299" s="47" t="s">
        <v>150</v>
      </c>
      <c r="C299" s="2" t="str">
        <f>IFERROR(VLOOKUP(B299,'Inyección reconocida'!$B$9:$C$500,2,0),VLOOKUP(B299,Retiros!$B$9:$C$500,2,0))</f>
        <v>SEN</v>
      </c>
      <c r="D299" s="98">
        <f>SUMIF(Retiros!B:B,$B299,Retiros!P:P)</f>
        <v>2756.6279499999991</v>
      </c>
      <c r="E299" s="98">
        <f>SUMIF(Obligación!B:B,$B299,Obligación!P:P)</f>
        <v>275.6627949999999</v>
      </c>
      <c r="F299" s="98">
        <f>SUMIF('Inyección reconocida'!B:B,$B299,'Inyección reconocida'!P:P)</f>
        <v>28333.125242000002</v>
      </c>
      <c r="G299" s="98">
        <f t="shared" si="17"/>
        <v>28057.462447000002</v>
      </c>
      <c r="H299" s="16">
        <v>28016.982751000003</v>
      </c>
      <c r="I299" s="16">
        <v>0</v>
      </c>
      <c r="J299" s="98">
        <f t="shared" si="18"/>
        <v>56074.445198000009</v>
      </c>
      <c r="K299" s="98">
        <f t="shared" si="19"/>
        <v>56074.445198000009</v>
      </c>
    </row>
    <row r="300" spans="1:11" x14ac:dyDescent="0.2">
      <c r="A300" s="17"/>
      <c r="B300" s="47" t="s">
        <v>122</v>
      </c>
      <c r="C300" s="2" t="str">
        <f>IFERROR(VLOOKUP(B300,'Inyección reconocida'!$B$9:$C$500,2,0),VLOOKUP(B300,Retiros!$B$9:$C$500,2,0))</f>
        <v>SEN</v>
      </c>
      <c r="D300" s="98">
        <f>SUMIF(Retiros!B:B,$B300,Retiros!P:P)</f>
        <v>0</v>
      </c>
      <c r="E300" s="98">
        <f>SUMIF(Obligación!B:B,$B300,Obligación!P:P)</f>
        <v>0</v>
      </c>
      <c r="F300" s="98">
        <f>SUMIF('Inyección reconocida'!B:B,$B300,'Inyección reconocida'!P:P)</f>
        <v>0</v>
      </c>
      <c r="G300" s="98">
        <f t="shared" si="17"/>
        <v>0</v>
      </c>
      <c r="H300" s="16">
        <v>251466.36111117521</v>
      </c>
      <c r="I300" s="16">
        <v>0</v>
      </c>
      <c r="J300" s="98">
        <f t="shared" si="18"/>
        <v>251466.36111117521</v>
      </c>
      <c r="K300" s="98">
        <f t="shared" si="19"/>
        <v>251466.36111117521</v>
      </c>
    </row>
    <row r="301" spans="1:11" x14ac:dyDescent="0.2">
      <c r="A301" s="17"/>
      <c r="B301" s="47" t="s">
        <v>698</v>
      </c>
      <c r="C301" s="2" t="str">
        <f>IFERROR(VLOOKUP(B301,'Inyección reconocida'!$B$9:$C$500,2,0),VLOOKUP(B301,Retiros!$B$9:$C$500,2,0))</f>
        <v>SEN</v>
      </c>
      <c r="D301" s="98">
        <f>SUMIF(Retiros!B:B,$B301,Retiros!P:P)</f>
        <v>0</v>
      </c>
      <c r="E301" s="98">
        <f>SUMIF(Obligación!B:B,$B301,Obligación!P:P)</f>
        <v>0</v>
      </c>
      <c r="F301" s="98">
        <f>SUMIF('Inyección reconocida'!B:B,$B301,'Inyección reconocida'!P:P)</f>
        <v>6406.0661429999964</v>
      </c>
      <c r="G301" s="98">
        <f t="shared" si="17"/>
        <v>6406.0661429999964</v>
      </c>
      <c r="H301" s="16">
        <v>2768.7885859999997</v>
      </c>
      <c r="I301" s="16">
        <v>0</v>
      </c>
      <c r="J301" s="98">
        <f t="shared" si="18"/>
        <v>9174.8547289999951</v>
      </c>
      <c r="K301" s="98">
        <f t="shared" si="19"/>
        <v>9174.8547289999951</v>
      </c>
    </row>
    <row r="302" spans="1:11" x14ac:dyDescent="0.2">
      <c r="A302" s="17"/>
      <c r="B302" s="47" t="s">
        <v>799</v>
      </c>
      <c r="C302" s="2" t="str">
        <f>IFERROR(VLOOKUP(B302,'Inyección reconocida'!$B$9:$C$500,2,0),VLOOKUP(B302,Retiros!$B$9:$C$500,2,0))</f>
        <v>SEN</v>
      </c>
      <c r="D302" s="98">
        <f>SUMIF(Retiros!B:B,$B302,Retiros!P:P)</f>
        <v>0</v>
      </c>
      <c r="E302" s="98">
        <f>SUMIF(Obligación!B:B,$B302,Obligación!P:P)</f>
        <v>0</v>
      </c>
      <c r="F302" s="98">
        <f>SUMIF('Inyección reconocida'!B:B,$B302,'Inyección reconocida'!P:P)</f>
        <v>241109.62019903085</v>
      </c>
      <c r="G302" s="98">
        <f t="shared" si="17"/>
        <v>241109.62019903085</v>
      </c>
      <c r="H302" s="16">
        <v>0</v>
      </c>
      <c r="I302" s="16">
        <v>0</v>
      </c>
      <c r="J302" s="98">
        <f t="shared" si="18"/>
        <v>241109.62019903085</v>
      </c>
      <c r="K302" s="98">
        <f t="shared" si="19"/>
        <v>241109.62019903085</v>
      </c>
    </row>
    <row r="303" spans="1:11" x14ac:dyDescent="0.2">
      <c r="A303" s="17"/>
      <c r="B303" s="47" t="s">
        <v>786</v>
      </c>
      <c r="C303" s="2" t="str">
        <f>IFERROR(VLOOKUP(B303,'Inyección reconocida'!$B$9:$C$500,2,0),VLOOKUP(B303,Retiros!$B$9:$C$500,2,0))</f>
        <v>SEN</v>
      </c>
      <c r="D303" s="98">
        <f>SUMIF(Retiros!B:B,$B303,Retiros!P:P)</f>
        <v>0</v>
      </c>
      <c r="E303" s="98">
        <f>SUMIF(Obligación!B:B,$B303,Obligación!P:P)</f>
        <v>0</v>
      </c>
      <c r="F303" s="98">
        <f>SUMIF('Inyección reconocida'!B:B,$B303,'Inyección reconocida'!P:P)</f>
        <v>1890.4562409999999</v>
      </c>
      <c r="G303" s="98">
        <f t="shared" si="17"/>
        <v>1890.4562409999999</v>
      </c>
      <c r="H303" s="16">
        <v>0</v>
      </c>
      <c r="I303" s="16">
        <v>0</v>
      </c>
      <c r="J303" s="98">
        <f t="shared" si="18"/>
        <v>1890.4562409999999</v>
      </c>
      <c r="K303" s="98">
        <f t="shared" si="19"/>
        <v>1890.4562409999999</v>
      </c>
    </row>
    <row r="304" spans="1:11" x14ac:dyDescent="0.2">
      <c r="A304" s="17"/>
      <c r="B304" s="47" t="s">
        <v>787</v>
      </c>
      <c r="C304" s="2" t="str">
        <f>IFERROR(VLOOKUP(B304,'Inyección reconocida'!$B$9:$C$500,2,0),VLOOKUP(B304,Retiros!$B$9:$C$500,2,0))</f>
        <v>SEN</v>
      </c>
      <c r="D304" s="98">
        <f>SUMIF(Retiros!B:B,$B304,Retiros!P:P)</f>
        <v>0</v>
      </c>
      <c r="E304" s="98">
        <f>SUMIF(Obligación!B:B,$B304,Obligación!P:P)</f>
        <v>0</v>
      </c>
      <c r="F304" s="98">
        <f>SUMIF('Inyección reconocida'!B:B,$B304,'Inyección reconocida'!P:P)</f>
        <v>5392.859381000002</v>
      </c>
      <c r="G304" s="98">
        <f t="shared" si="17"/>
        <v>5392.859381000002</v>
      </c>
      <c r="H304" s="16">
        <v>0</v>
      </c>
      <c r="I304" s="16">
        <v>0</v>
      </c>
      <c r="J304" s="98">
        <f t="shared" si="18"/>
        <v>5392.859381000002</v>
      </c>
      <c r="K304" s="98">
        <f t="shared" si="19"/>
        <v>5392.859381000002</v>
      </c>
    </row>
    <row r="305" spans="1:14" x14ac:dyDescent="0.2">
      <c r="A305" s="17"/>
      <c r="B305" s="47" t="s">
        <v>769</v>
      </c>
      <c r="C305" s="2" t="str">
        <f>IFERROR(VLOOKUP(B305,'Inyección reconocida'!$B$9:$C$500,2,0),VLOOKUP(B305,Retiros!$B$9:$C$500,2,0))</f>
        <v>SEN</v>
      </c>
      <c r="D305" s="98">
        <f>SUMIF(Retiros!B:B,$B305,Retiros!P:P)</f>
        <v>0</v>
      </c>
      <c r="E305" s="98">
        <f>SUMIF(Obligación!B:B,$B305,Obligación!P:P)</f>
        <v>0</v>
      </c>
      <c r="F305" s="98">
        <f>SUMIF('Inyección reconocida'!B:B,$B305,'Inyección reconocida'!P:P)</f>
        <v>2898.7717310000007</v>
      </c>
      <c r="G305" s="98">
        <f t="shared" si="17"/>
        <v>2898.7717310000007</v>
      </c>
      <c r="H305" s="16">
        <v>0</v>
      </c>
      <c r="I305" s="16">
        <v>0</v>
      </c>
      <c r="J305" s="98">
        <f t="shared" si="18"/>
        <v>2898.7717310000007</v>
      </c>
      <c r="K305" s="98">
        <f t="shared" si="19"/>
        <v>2898.7717310000007</v>
      </c>
    </row>
    <row r="306" spans="1:14" x14ac:dyDescent="0.2">
      <c r="A306" s="17"/>
      <c r="B306" s="47" t="s">
        <v>741</v>
      </c>
      <c r="C306" s="2" t="str">
        <f>IFERROR(VLOOKUP(B306,'Inyección reconocida'!$B$9:$C$500,2,0),VLOOKUP(B306,Retiros!$B$9:$C$500,2,0))</f>
        <v>SEN</v>
      </c>
      <c r="D306" s="98">
        <f>SUMIF(Retiros!B:B,$B306,Retiros!P:P)</f>
        <v>0</v>
      </c>
      <c r="E306" s="98">
        <f>SUMIF(Obligación!B:B,$B306,Obligación!P:P)</f>
        <v>0</v>
      </c>
      <c r="F306" s="111">
        <f>SUMIF('Inyección reconocida'!B:B,$B306,'Inyección reconocida'!P:P)</f>
        <v>0.9414659999999998</v>
      </c>
      <c r="G306" s="111">
        <f t="shared" si="17"/>
        <v>0.9414659999999998</v>
      </c>
      <c r="H306" s="16">
        <v>0</v>
      </c>
      <c r="I306" s="16">
        <v>0</v>
      </c>
      <c r="J306" s="111">
        <f t="shared" si="18"/>
        <v>0.9414659999999998</v>
      </c>
      <c r="K306" s="111">
        <f t="shared" si="19"/>
        <v>0.9414659999999998</v>
      </c>
    </row>
    <row r="307" spans="1:14" x14ac:dyDescent="0.2">
      <c r="A307" s="17"/>
      <c r="B307" s="47" t="s">
        <v>641</v>
      </c>
      <c r="C307" s="2"/>
      <c r="D307" s="112" t="s">
        <v>800</v>
      </c>
      <c r="E307" s="112" t="s">
        <v>800</v>
      </c>
      <c r="F307" s="112" t="s">
        <v>800</v>
      </c>
      <c r="G307" s="112" t="s">
        <v>800</v>
      </c>
      <c r="H307" s="16">
        <v>264</v>
      </c>
      <c r="I307" s="16">
        <v>0</v>
      </c>
      <c r="J307" s="113" t="s">
        <v>800</v>
      </c>
      <c r="K307" s="113" t="s">
        <v>800</v>
      </c>
    </row>
    <row r="308" spans="1:14" x14ac:dyDescent="0.2">
      <c r="A308" s="17"/>
      <c r="B308" s="130" t="s">
        <v>6</v>
      </c>
      <c r="C308" s="131"/>
      <c r="D308" s="99">
        <f>SUM(D7:D307)</f>
        <v>59691235.313557439</v>
      </c>
      <c r="E308" s="99">
        <f t="shared" ref="E308:K308" si="20">SUM(E7:E307)</f>
        <v>4880738.4298443804</v>
      </c>
      <c r="F308" s="99">
        <f t="shared" si="20"/>
        <v>13669182.519559855</v>
      </c>
      <c r="G308" s="99">
        <f t="shared" si="20"/>
        <v>8788444.0897154938</v>
      </c>
      <c r="H308" s="99">
        <f t="shared" si="20"/>
        <v>7972460.9657396041</v>
      </c>
      <c r="I308" s="99">
        <f t="shared" si="20"/>
        <v>24840.5635876788</v>
      </c>
      <c r="J308" s="99">
        <f t="shared" si="20"/>
        <v>16735800.491867397</v>
      </c>
      <c r="K308" s="99">
        <f t="shared" si="20"/>
        <v>20056637.104029197</v>
      </c>
    </row>
    <row r="309" spans="1:14" x14ac:dyDescent="0.2">
      <c r="A309" s="17"/>
      <c r="B309" s="105"/>
      <c r="C309" s="64"/>
      <c r="D309" s="106"/>
      <c r="E309" s="106"/>
      <c r="F309" s="106"/>
      <c r="G309" s="106"/>
      <c r="H309" s="17"/>
      <c r="I309" s="17"/>
      <c r="J309" s="106"/>
      <c r="K309" s="106"/>
      <c r="L309" s="106"/>
      <c r="M309" s="106"/>
      <c r="N309" s="106"/>
    </row>
    <row r="310" spans="1:14" x14ac:dyDescent="0.2">
      <c r="A310" s="17"/>
      <c r="B310" s="105"/>
      <c r="C310" s="64"/>
      <c r="D310" s="106"/>
      <c r="E310" s="106"/>
      <c r="F310" s="106"/>
      <c r="G310" s="106"/>
      <c r="H310" s="17"/>
      <c r="I310" s="17"/>
      <c r="J310" s="106"/>
      <c r="K310" s="106"/>
      <c r="L310" s="106"/>
      <c r="M310" s="106"/>
      <c r="N310" s="106"/>
    </row>
    <row r="311" spans="1:14" x14ac:dyDescent="0.2">
      <c r="D311" s="48"/>
      <c r="E311" s="48"/>
      <c r="F311" s="48"/>
    </row>
    <row r="312" spans="1:14" x14ac:dyDescent="0.2">
      <c r="B312" s="59" t="s">
        <v>585</v>
      </c>
      <c r="C312" s="58" t="s">
        <v>586</v>
      </c>
      <c r="D312" s="18"/>
      <c r="E312" s="18"/>
      <c r="F312" s="18"/>
      <c r="G312" s="18"/>
      <c r="H312" s="18"/>
      <c r="I312" s="18"/>
      <c r="J312" s="18"/>
      <c r="K312" s="19"/>
    </row>
    <row r="313" spans="1:14" x14ac:dyDescent="0.2">
      <c r="B313" s="60" t="s">
        <v>587</v>
      </c>
      <c r="C313" s="61" t="s">
        <v>588</v>
      </c>
      <c r="D313" s="12"/>
      <c r="E313" s="12"/>
      <c r="F313" s="12"/>
      <c r="G313" s="12"/>
      <c r="H313" s="12"/>
      <c r="I313" s="12"/>
      <c r="J313" s="12"/>
      <c r="K313" s="20"/>
    </row>
    <row r="314" spans="1:14" x14ac:dyDescent="0.2">
      <c r="B314" s="62" t="s">
        <v>589</v>
      </c>
      <c r="C314" s="58" t="s">
        <v>590</v>
      </c>
      <c r="D314" s="18"/>
      <c r="E314" s="18"/>
      <c r="F314" s="18"/>
      <c r="G314" s="18"/>
      <c r="H314" s="18"/>
      <c r="I314" s="18"/>
      <c r="J314" s="18"/>
      <c r="K314" s="19"/>
    </row>
    <row r="315" spans="1:14" x14ac:dyDescent="0.2">
      <c r="B315" s="62" t="s">
        <v>591</v>
      </c>
      <c r="C315" s="61" t="s">
        <v>592</v>
      </c>
      <c r="D315" s="12"/>
      <c r="E315" s="12"/>
      <c r="F315" s="12"/>
      <c r="G315" s="12"/>
      <c r="H315" s="12"/>
      <c r="I315" s="12"/>
      <c r="J315" s="12"/>
      <c r="K315" s="20"/>
    </row>
    <row r="316" spans="1:14" x14ac:dyDescent="0.2">
      <c r="B316" s="62" t="s">
        <v>593</v>
      </c>
      <c r="C316" s="58" t="s">
        <v>594</v>
      </c>
      <c r="D316" s="18"/>
      <c r="E316" s="18"/>
      <c r="F316" s="18"/>
      <c r="G316" s="18"/>
      <c r="H316" s="18"/>
      <c r="I316" s="18"/>
      <c r="J316" s="18"/>
      <c r="K316" s="19"/>
    </row>
    <row r="317" spans="1:14" x14ac:dyDescent="0.2">
      <c r="B317" s="62" t="s">
        <v>595</v>
      </c>
      <c r="C317" s="61" t="s">
        <v>596</v>
      </c>
      <c r="D317" s="12"/>
      <c r="E317" s="12"/>
      <c r="F317" s="12"/>
      <c r="G317" s="12"/>
      <c r="H317" s="12"/>
      <c r="I317" s="12"/>
      <c r="J317" s="12"/>
      <c r="K317" s="20"/>
    </row>
    <row r="318" spans="1:14" x14ac:dyDescent="0.2">
      <c r="B318" s="62" t="s">
        <v>597</v>
      </c>
      <c r="C318" s="58" t="s">
        <v>598</v>
      </c>
      <c r="D318" s="18"/>
      <c r="E318" s="18"/>
      <c r="F318" s="18"/>
      <c r="G318" s="18"/>
      <c r="H318" s="18"/>
      <c r="I318" s="18"/>
      <c r="J318" s="18"/>
      <c r="K318" s="19"/>
    </row>
  </sheetData>
  <mergeCells count="11">
    <mergeCell ref="B308:C308"/>
    <mergeCell ref="B4:B6"/>
    <mergeCell ref="C4:C6"/>
    <mergeCell ref="D4:D6"/>
    <mergeCell ref="E4:E6"/>
    <mergeCell ref="K4:K6"/>
    <mergeCell ref="F4:F6"/>
    <mergeCell ref="G4:G6"/>
    <mergeCell ref="H4:H6"/>
    <mergeCell ref="I4:I6"/>
    <mergeCell ref="J4:J6"/>
  </mergeCells>
  <conditionalFormatting sqref="B233:B307">
    <cfRule type="duplicateValues" dxfId="7" priority="1"/>
    <cfRule type="duplicateValues" dxfId="6" priority="2"/>
  </conditionalFormatting>
  <conditionalFormatting sqref="B7:B232 B308:B310">
    <cfRule type="duplicateValues" dxfId="5" priority="238"/>
    <cfRule type="duplicateValues" dxfId="4" priority="239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0B758-8905-4639-9C59-31D1935F698A}">
  <dimension ref="A1:T318"/>
  <sheetViews>
    <sheetView showGridLines="0" topLeftCell="B1" zoomScaleNormal="100" workbookViewId="0">
      <pane xSplit="2" ySplit="6" topLeftCell="D292" activePane="bottomRight" state="frozen"/>
      <selection activeCell="B1" sqref="B1"/>
      <selection pane="topRight" activeCell="D1" sqref="D1"/>
      <selection pane="bottomLeft" activeCell="B7" sqref="B7"/>
      <selection pane="bottomRight" activeCell="R7" sqref="R7"/>
    </sheetView>
  </sheetViews>
  <sheetFormatPr baseColWidth="10" defaultColWidth="11.42578125" defaultRowHeight="12.75" x14ac:dyDescent="0.2"/>
  <cols>
    <col min="1" max="1" width="3.5703125" style="11" customWidth="1"/>
    <col min="2" max="2" width="33.7109375" style="11" bestFit="1" customWidth="1"/>
    <col min="3" max="3" width="15.42578125" style="11" customWidth="1"/>
    <col min="4" max="4" width="13.140625" style="11" customWidth="1"/>
    <col min="5" max="7" width="11.42578125" style="11"/>
    <col min="8" max="8" width="11" style="11" customWidth="1"/>
    <col min="9" max="11" width="11.42578125" style="11"/>
    <col min="12" max="13" width="11.42578125" style="11" customWidth="1"/>
    <col min="14" max="14" width="9" style="11" customWidth="1"/>
    <col min="15" max="17" width="11.42578125" style="11" customWidth="1"/>
    <col min="18" max="16384" width="11.42578125" style="11"/>
  </cols>
  <sheetData>
    <row r="1" spans="1:17" x14ac:dyDescent="0.2">
      <c r="H1" s="48"/>
      <c r="I1" s="48"/>
    </row>
    <row r="2" spans="1:17" x14ac:dyDescent="0.2">
      <c r="B2" s="14" t="s">
        <v>736</v>
      </c>
      <c r="C2" s="14"/>
      <c r="G2" s="12"/>
      <c r="H2" s="110"/>
      <c r="I2" s="110"/>
      <c r="J2" s="12"/>
    </row>
    <row r="3" spans="1:17" x14ac:dyDescent="0.2">
      <c r="D3" s="15"/>
      <c r="E3" s="15"/>
      <c r="F3" s="15"/>
      <c r="G3" s="15"/>
      <c r="H3" s="15"/>
      <c r="I3" s="15"/>
      <c r="J3" s="15"/>
      <c r="K3" s="15"/>
    </row>
    <row r="4" spans="1:17" ht="12.75" customHeight="1" x14ac:dyDescent="0.2">
      <c r="B4" s="126" t="s">
        <v>13</v>
      </c>
      <c r="C4" s="118" t="s">
        <v>41</v>
      </c>
      <c r="D4" s="125" t="s">
        <v>577</v>
      </c>
      <c r="E4" s="125" t="s">
        <v>578</v>
      </c>
      <c r="F4" s="125" t="s">
        <v>579</v>
      </c>
      <c r="G4" s="127" t="s">
        <v>580</v>
      </c>
      <c r="H4" s="127" t="s">
        <v>581</v>
      </c>
      <c r="I4" s="127" t="s">
        <v>582</v>
      </c>
      <c r="J4" s="125" t="s">
        <v>583</v>
      </c>
      <c r="K4" s="125" t="s">
        <v>584</v>
      </c>
      <c r="L4" s="132" t="s">
        <v>726</v>
      </c>
      <c r="M4" s="132" t="s">
        <v>727</v>
      </c>
      <c r="N4" s="132" t="s">
        <v>728</v>
      </c>
      <c r="O4" s="132" t="s">
        <v>729</v>
      </c>
      <c r="P4" s="132" t="s">
        <v>730</v>
      </c>
      <c r="Q4" s="132" t="s">
        <v>731</v>
      </c>
    </row>
    <row r="5" spans="1:17" x14ac:dyDescent="0.2">
      <c r="B5" s="126"/>
      <c r="C5" s="118"/>
      <c r="D5" s="126"/>
      <c r="E5" s="126"/>
      <c r="F5" s="126"/>
      <c r="G5" s="128"/>
      <c r="H5" s="128"/>
      <c r="I5" s="128"/>
      <c r="J5" s="126"/>
      <c r="K5" s="126"/>
      <c r="L5" s="133"/>
      <c r="M5" s="133"/>
      <c r="N5" s="133"/>
      <c r="O5" s="133"/>
      <c r="P5" s="133"/>
      <c r="Q5" s="133"/>
    </row>
    <row r="6" spans="1:17" x14ac:dyDescent="0.2">
      <c r="B6" s="126"/>
      <c r="C6" s="118"/>
      <c r="D6" s="126"/>
      <c r="E6" s="126"/>
      <c r="F6" s="126"/>
      <c r="G6" s="129"/>
      <c r="H6" s="129"/>
      <c r="I6" s="129"/>
      <c r="J6" s="126"/>
      <c r="K6" s="126"/>
      <c r="L6" s="133"/>
      <c r="M6" s="133"/>
      <c r="N6" s="133"/>
      <c r="O6" s="133"/>
      <c r="P6" s="133"/>
      <c r="Q6" s="133"/>
    </row>
    <row r="7" spans="1:17" x14ac:dyDescent="0.2">
      <c r="A7" s="17"/>
      <c r="B7" s="2" t="s">
        <v>617</v>
      </c>
      <c r="C7" s="2" t="str">
        <f>IFERROR(VLOOKUP(B7,'Inyección reconocida'!$B$9:$C$500,2,0),VLOOKUP(B7,Retiros!$B$9:$C$500,2,0))</f>
        <v>SEN</v>
      </c>
      <c r="D7" s="98">
        <f>SUMIF(Retiros!B:B,$B7,Retiros!P:P)</f>
        <v>0</v>
      </c>
      <c r="E7" s="98">
        <f>SUMIF(Obligación!B:B,$B7,Obligación!P:P)</f>
        <v>0</v>
      </c>
      <c r="F7" s="98">
        <f>SUMIF('Inyección reconocida'!B:B,$B7,'Inyección reconocida'!P:P)</f>
        <v>142.31600799999998</v>
      </c>
      <c r="G7" s="98">
        <f t="shared" ref="G7:G70" si="0">F7-E7</f>
        <v>142.31600799999998</v>
      </c>
      <c r="H7" s="16">
        <v>195.24760699999999</v>
      </c>
      <c r="I7" s="16">
        <v>0</v>
      </c>
      <c r="J7" s="98">
        <f>+F7+H7-E7-I7</f>
        <v>337.56361499999997</v>
      </c>
      <c r="K7" s="98">
        <f>IF(J7&lt;=0,0,J7)</f>
        <v>337.56361499999997</v>
      </c>
      <c r="L7" s="107">
        <f>+SUMIF(Traspasos!$C$8:$C$73,B7,Traspasos!$D$8:$D$73)-SUMIF(Traspasos!$B$8:$B$73,B7,Traspasos!$D$8:$D$73)</f>
        <v>0</v>
      </c>
      <c r="M7" s="107">
        <f>IF(((E7+I7)-(F7+H7+L7))&lt;0.9,0,((E7+I7)-(F7+H7+L7)))</f>
        <v>0</v>
      </c>
      <c r="N7" s="108"/>
      <c r="O7" s="107">
        <f>ROUND((F7+H7+L7+N7)-(E7+I7),0)</f>
        <v>338</v>
      </c>
      <c r="P7" s="107">
        <f>+IF(-0.4*O7&lt;0,0,-0.4*O7)</f>
        <v>0</v>
      </c>
      <c r="Q7" s="107">
        <f>IF(MIN(O7,F7)&lt;0,0,MIN(O7,F7))</f>
        <v>142.31600799999998</v>
      </c>
    </row>
    <row r="8" spans="1:17" x14ac:dyDescent="0.2">
      <c r="A8" s="17"/>
      <c r="B8" s="2" t="s">
        <v>602</v>
      </c>
      <c r="C8" s="2" t="str">
        <f>IFERROR(VLOOKUP(B8,'Inyección reconocida'!$B$9:$C$500,2,0),VLOOKUP(B8,Retiros!$B$9:$C$500,2,0))</f>
        <v>SEN</v>
      </c>
      <c r="D8" s="98">
        <f>SUMIF(Retiros!B:B,$B8,Retiros!P:P)</f>
        <v>577707.05468339776</v>
      </c>
      <c r="E8" s="98">
        <f>SUMIF(Obligación!B:B,$B8,Obligación!P:P)</f>
        <v>57770.705468339773</v>
      </c>
      <c r="F8" s="98">
        <f>SUMIF('Inyección reconocida'!B:B,$B8,'Inyección reconocida'!P:P)</f>
        <v>402285.46267700009</v>
      </c>
      <c r="G8" s="98">
        <f t="shared" si="0"/>
        <v>344514.7572086603</v>
      </c>
      <c r="H8" s="16">
        <v>274798.37731499999</v>
      </c>
      <c r="I8" s="16">
        <v>19200.589566930008</v>
      </c>
      <c r="J8" s="98">
        <f t="shared" ref="J8:J71" si="1">+F8+H8-E8-I8</f>
        <v>600112.54495673033</v>
      </c>
      <c r="K8" s="98">
        <f t="shared" ref="K8:K71" si="2">IF(J8&lt;=0,0,J8)</f>
        <v>600112.54495673033</v>
      </c>
      <c r="L8" s="107">
        <f>+SUMIF(Traspasos!$C$8:$C$73,B8,Traspasos!$D$8:$D$73)-SUMIF(Traspasos!$B$8:$B$73,B8,Traspasos!$D$8:$D$73)</f>
        <v>0</v>
      </c>
      <c r="M8" s="107">
        <f t="shared" ref="M8:M71" si="3">IF(((E8+I8)-(F8+H8+L8))&lt;0,0,((E8+I8)-(F8+H8+L8)))</f>
        <v>0</v>
      </c>
      <c r="N8" s="108"/>
      <c r="O8" s="107">
        <f t="shared" ref="O8:O71" si="4">ROUND((F8+H8+L8+N8)-(E8+I8),0)</f>
        <v>600113</v>
      </c>
      <c r="P8" s="107">
        <f t="shared" ref="P8:P71" si="5">+IF(-0.4*O8&lt;0,0,-0.4*O8)</f>
        <v>0</v>
      </c>
      <c r="Q8" s="107">
        <f t="shared" ref="Q8:Q71" si="6">IF(MIN(O8,F8)&lt;0,0,MIN(O8,F8))</f>
        <v>402285.46267700009</v>
      </c>
    </row>
    <row r="9" spans="1:17" x14ac:dyDescent="0.2">
      <c r="A9" s="17"/>
      <c r="B9" s="2" t="s">
        <v>259</v>
      </c>
      <c r="C9" s="2" t="str">
        <f>IFERROR(VLOOKUP(B9,'Inyección reconocida'!$B$9:$C$500,2,0),VLOOKUP(B9,Retiros!$B$9:$C$500,2,0))</f>
        <v>SEN</v>
      </c>
      <c r="D9" s="98">
        <f>SUMIF(Retiros!B:B,$B9,Retiros!P:P)</f>
        <v>0</v>
      </c>
      <c r="E9" s="98">
        <f>SUMIF(Obligación!B:B,$B9,Obligación!P:P)</f>
        <v>0</v>
      </c>
      <c r="F9" s="98">
        <f>SUMIF('Inyección reconocida'!B:B,$B9,'Inyección reconocida'!P:P)</f>
        <v>0</v>
      </c>
      <c r="G9" s="98">
        <f t="shared" si="0"/>
        <v>0</v>
      </c>
      <c r="H9" s="16">
        <v>0</v>
      </c>
      <c r="I9" s="16">
        <v>0</v>
      </c>
      <c r="J9" s="98">
        <f t="shared" si="1"/>
        <v>0</v>
      </c>
      <c r="K9" s="98">
        <f t="shared" si="2"/>
        <v>0</v>
      </c>
      <c r="L9" s="107">
        <f>+SUMIF(Traspasos!$C$8:$C$73,B9,Traspasos!$D$8:$D$73)-SUMIF(Traspasos!$B$8:$B$73,B9,Traspasos!$D$8:$D$73)</f>
        <v>0</v>
      </c>
      <c r="M9" s="107">
        <f t="shared" si="3"/>
        <v>0</v>
      </c>
      <c r="N9" s="108"/>
      <c r="O9" s="107">
        <f t="shared" si="4"/>
        <v>0</v>
      </c>
      <c r="P9" s="107">
        <f t="shared" si="5"/>
        <v>0</v>
      </c>
      <c r="Q9" s="107">
        <f t="shared" si="6"/>
        <v>0</v>
      </c>
    </row>
    <row r="10" spans="1:17" x14ac:dyDescent="0.2">
      <c r="A10" s="17"/>
      <c r="B10" s="2" t="s">
        <v>683</v>
      </c>
      <c r="C10" s="2" t="str">
        <f>IFERROR(VLOOKUP(B10,'Inyección reconocida'!$B$9:$C$500,2,0),VLOOKUP(B10,Retiros!$B$9:$C$500,2,0))</f>
        <v>SEN</v>
      </c>
      <c r="D10" s="98">
        <f>SUMIF(Retiros!B:B,$B10,Retiros!P:P)</f>
        <v>628807.85926779232</v>
      </c>
      <c r="E10" s="98">
        <f>SUMIF(Obligación!B:B,$B10,Obligación!P:P)</f>
        <v>62880.785926779252</v>
      </c>
      <c r="F10" s="98">
        <f>SUMIF('Inyección reconocida'!B:B,$B10,'Inyección reconocida'!P:P)</f>
        <v>86422.64251299997</v>
      </c>
      <c r="G10" s="98">
        <f t="shared" si="0"/>
        <v>23541.856586220718</v>
      </c>
      <c r="H10" s="16">
        <v>91525.951047999988</v>
      </c>
      <c r="I10" s="16">
        <v>58080.8638725868</v>
      </c>
      <c r="J10" s="98">
        <f t="shared" si="1"/>
        <v>56986.943761633906</v>
      </c>
      <c r="K10" s="98">
        <f t="shared" si="2"/>
        <v>56986.943761633906</v>
      </c>
      <c r="L10" s="107">
        <f>+SUMIF(Traspasos!$C$8:$C$73,B10,Traspasos!$D$8:$D$73)-SUMIF(Traspasos!$B$8:$B$73,B10,Traspasos!$D$8:$D$73)</f>
        <v>0</v>
      </c>
      <c r="M10" s="107">
        <f t="shared" si="3"/>
        <v>0</v>
      </c>
      <c r="N10" s="108"/>
      <c r="O10" s="107">
        <f t="shared" si="4"/>
        <v>56987</v>
      </c>
      <c r="P10" s="107">
        <f t="shared" si="5"/>
        <v>0</v>
      </c>
      <c r="Q10" s="107">
        <f t="shared" si="6"/>
        <v>56987</v>
      </c>
    </row>
    <row r="11" spans="1:17" x14ac:dyDescent="0.2">
      <c r="A11" s="17"/>
      <c r="B11" s="2" t="s">
        <v>737</v>
      </c>
      <c r="C11" s="2" t="str">
        <f>IFERROR(VLOOKUP(B11,'Inyección reconocida'!$B$9:$C$500,2,0),VLOOKUP(B11,Retiros!$B$9:$C$500,2,0))</f>
        <v>SEN</v>
      </c>
      <c r="D11" s="98">
        <f>SUMIF(Retiros!B:B,$B11,Retiros!P:P)</f>
        <v>7103184.8772563646</v>
      </c>
      <c r="E11" s="98">
        <f>SUMIF(Obligación!B:B,$B11,Obligación!P:P)</f>
        <v>498421.44702265243</v>
      </c>
      <c r="F11" s="98">
        <f>SUMIF('Inyección reconocida'!B:B,$B11,'Inyección reconocida'!P:P)</f>
        <v>353219.27287953196</v>
      </c>
      <c r="G11" s="98">
        <f t="shared" si="0"/>
        <v>-145202.17414312047</v>
      </c>
      <c r="H11" s="16">
        <v>0</v>
      </c>
      <c r="I11" s="16">
        <v>0</v>
      </c>
      <c r="J11" s="98">
        <f t="shared" si="1"/>
        <v>-145202.17414312047</v>
      </c>
      <c r="K11" s="98">
        <f t="shared" si="2"/>
        <v>0</v>
      </c>
      <c r="L11" s="107">
        <f>+SUMIF(Traspasos!$C$8:$C$73,B11,Traspasos!$D$8:$D$73)-SUMIF(Traspasos!$B$8:$B$73,B11,Traspasos!$D$8:$D$73)</f>
        <v>0</v>
      </c>
      <c r="M11" s="107">
        <f t="shared" si="3"/>
        <v>145202.17414312047</v>
      </c>
      <c r="N11" s="108"/>
      <c r="O11" s="107">
        <f t="shared" si="4"/>
        <v>-145202</v>
      </c>
      <c r="P11" s="107">
        <f t="shared" si="5"/>
        <v>58080.800000000003</v>
      </c>
      <c r="Q11" s="107">
        <f t="shared" si="6"/>
        <v>0</v>
      </c>
    </row>
    <row r="12" spans="1:17" x14ac:dyDescent="0.2">
      <c r="A12" s="17"/>
      <c r="B12" s="2" t="s">
        <v>607</v>
      </c>
      <c r="C12" s="2" t="str">
        <f>IFERROR(VLOOKUP(B12,'Inyección reconocida'!$B$9:$C$500,2,0),VLOOKUP(B12,Retiros!$B$9:$C$500,2,0))</f>
        <v>SEN</v>
      </c>
      <c r="D12" s="98">
        <f>SUMIF(Retiros!B:B,$B12,Retiros!P:P)</f>
        <v>9587.9616000000042</v>
      </c>
      <c r="E12" s="98">
        <f>SUMIF(Obligación!B:B,$B12,Obligación!P:P)</f>
        <v>958.79616000000067</v>
      </c>
      <c r="F12" s="98">
        <f>SUMIF('Inyección reconocida'!B:B,$B12,'Inyección reconocida'!P:P)</f>
        <v>5511.1354349999974</v>
      </c>
      <c r="G12" s="98">
        <f t="shared" si="0"/>
        <v>4552.3392749999966</v>
      </c>
      <c r="H12" s="16">
        <v>5901.5932229999989</v>
      </c>
      <c r="I12" s="16">
        <v>913.96117800000013</v>
      </c>
      <c r="J12" s="98">
        <f t="shared" si="1"/>
        <v>9539.9713199999969</v>
      </c>
      <c r="K12" s="98">
        <f t="shared" si="2"/>
        <v>9539.9713199999969</v>
      </c>
      <c r="L12" s="107">
        <f>+SUMIF(Traspasos!$C$8:$C$73,B12,Traspasos!$D$8:$D$73)-SUMIF(Traspasos!$B$8:$B$73,B12,Traspasos!$D$8:$D$73)</f>
        <v>0</v>
      </c>
      <c r="M12" s="107">
        <f t="shared" si="3"/>
        <v>0</v>
      </c>
      <c r="N12" s="108"/>
      <c r="O12" s="107">
        <f t="shared" si="4"/>
        <v>9540</v>
      </c>
      <c r="P12" s="107">
        <f t="shared" si="5"/>
        <v>0</v>
      </c>
      <c r="Q12" s="107">
        <f t="shared" si="6"/>
        <v>5511.1354349999974</v>
      </c>
    </row>
    <row r="13" spans="1:17" x14ac:dyDescent="0.2">
      <c r="A13" s="17"/>
      <c r="B13" s="2" t="s">
        <v>124</v>
      </c>
      <c r="C13" s="2" t="str">
        <f>IFERROR(VLOOKUP(B13,'Inyección reconocida'!$B$9:$C$500,2,0),VLOOKUP(B13,Retiros!$B$9:$C$500,2,0))</f>
        <v>SEN</v>
      </c>
      <c r="D13" s="98">
        <f>SUMIF(Retiros!B:B,$B13,Retiros!P:P)</f>
        <v>0</v>
      </c>
      <c r="E13" s="98">
        <f>SUMIF(Obligación!B:B,$B13,Obligación!P:P)</f>
        <v>0</v>
      </c>
      <c r="F13" s="98">
        <f>SUMIF('Inyección reconocida'!B:B,$B13,'Inyección reconocida'!P:P)</f>
        <v>0</v>
      </c>
      <c r="G13" s="98">
        <f t="shared" si="0"/>
        <v>0</v>
      </c>
      <c r="H13" s="16">
        <v>0</v>
      </c>
      <c r="I13" s="16">
        <v>0</v>
      </c>
      <c r="J13" s="98">
        <f t="shared" si="1"/>
        <v>0</v>
      </c>
      <c r="K13" s="98">
        <f t="shared" si="2"/>
        <v>0</v>
      </c>
      <c r="L13" s="107">
        <f>+SUMIF(Traspasos!$C$8:$C$73,B13,Traspasos!$D$8:$D$73)-SUMIF(Traspasos!$B$8:$B$73,B13,Traspasos!$D$8:$D$73)</f>
        <v>0</v>
      </c>
      <c r="M13" s="107">
        <f t="shared" si="3"/>
        <v>0</v>
      </c>
      <c r="N13" s="108"/>
      <c r="O13" s="107">
        <f t="shared" si="4"/>
        <v>0</v>
      </c>
      <c r="P13" s="107">
        <f t="shared" si="5"/>
        <v>0</v>
      </c>
      <c r="Q13" s="107">
        <f t="shared" si="6"/>
        <v>0</v>
      </c>
    </row>
    <row r="14" spans="1:17" x14ac:dyDescent="0.2">
      <c r="A14" s="17"/>
      <c r="B14" s="2" t="s">
        <v>146</v>
      </c>
      <c r="C14" s="2" t="str">
        <f>IFERROR(VLOOKUP(B14,'Inyección reconocida'!$B$9:$C$500,2,0),VLOOKUP(B14,Retiros!$B$9:$C$500,2,0))</f>
        <v>SEN</v>
      </c>
      <c r="D14" s="98">
        <f>SUMIF(Retiros!B:B,$B14,Retiros!P:P)</f>
        <v>4881.7595520000004</v>
      </c>
      <c r="E14" s="98">
        <f>SUMIF(Obligación!B:B,$B14,Obligación!P:P)</f>
        <v>488.17595520000003</v>
      </c>
      <c r="F14" s="98">
        <f>SUMIF('Inyección reconocida'!B:B,$B14,'Inyección reconocida'!P:P)</f>
        <v>108915.72915999999</v>
      </c>
      <c r="G14" s="98">
        <f t="shared" si="0"/>
        <v>108427.55320479999</v>
      </c>
      <c r="H14" s="16">
        <v>102349.47524699998</v>
      </c>
      <c r="I14" s="16">
        <v>0</v>
      </c>
      <c r="J14" s="98">
        <f t="shared" si="1"/>
        <v>210777.0284518</v>
      </c>
      <c r="K14" s="98">
        <f t="shared" si="2"/>
        <v>210777.0284518</v>
      </c>
      <c r="L14" s="107">
        <f>+SUMIF(Traspasos!$C$8:$C$73,B14,Traspasos!$D$8:$D$73)-SUMIF(Traspasos!$B$8:$B$73,B14,Traspasos!$D$8:$D$73)</f>
        <v>0</v>
      </c>
      <c r="M14" s="107">
        <f t="shared" si="3"/>
        <v>0</v>
      </c>
      <c r="N14" s="108"/>
      <c r="O14" s="107">
        <f t="shared" si="4"/>
        <v>210777</v>
      </c>
      <c r="P14" s="107">
        <f t="shared" si="5"/>
        <v>0</v>
      </c>
      <c r="Q14" s="107">
        <f t="shared" si="6"/>
        <v>108915.72915999999</v>
      </c>
    </row>
    <row r="15" spans="1:17" x14ac:dyDescent="0.2">
      <c r="A15" s="17"/>
      <c r="B15" s="2" t="s">
        <v>100</v>
      </c>
      <c r="C15" s="2" t="str">
        <f>IFERROR(VLOOKUP(B15,'Inyección reconocida'!$B$9:$C$500,2,0),VLOOKUP(B15,Retiros!$B$9:$C$500,2,0))</f>
        <v>SEN</v>
      </c>
      <c r="D15" s="98">
        <f>SUMIF(Retiros!B:B,$B15,Retiros!P:P)</f>
        <v>22880.845208000002</v>
      </c>
      <c r="E15" s="98">
        <f>SUMIF(Obligación!B:B,$B15,Obligación!P:P)</f>
        <v>2288.0845208000005</v>
      </c>
      <c r="F15" s="98">
        <f>SUMIF('Inyección reconocida'!B:B,$B15,'Inyección reconocida'!P:P)</f>
        <v>21301.671284999993</v>
      </c>
      <c r="G15" s="98">
        <f t="shared" si="0"/>
        <v>19013.586764199994</v>
      </c>
      <c r="H15" s="16">
        <v>19242.471186999996</v>
      </c>
      <c r="I15" s="16">
        <v>1113.2472119400002</v>
      </c>
      <c r="J15" s="98">
        <f t="shared" si="1"/>
        <v>37142.810739259992</v>
      </c>
      <c r="K15" s="98">
        <f t="shared" si="2"/>
        <v>37142.810739259992</v>
      </c>
      <c r="L15" s="107">
        <f>+SUMIF(Traspasos!$C$8:$C$73,B15,Traspasos!$D$8:$D$73)-SUMIF(Traspasos!$B$8:$B$73,B15,Traspasos!$D$8:$D$73)</f>
        <v>0</v>
      </c>
      <c r="M15" s="107">
        <f t="shared" si="3"/>
        <v>0</v>
      </c>
      <c r="N15" s="108"/>
      <c r="O15" s="107">
        <f t="shared" si="4"/>
        <v>37143</v>
      </c>
      <c r="P15" s="107">
        <f t="shared" si="5"/>
        <v>0</v>
      </c>
      <c r="Q15" s="107">
        <f t="shared" si="6"/>
        <v>21301.671284999993</v>
      </c>
    </row>
    <row r="16" spans="1:17" x14ac:dyDescent="0.2">
      <c r="A16" s="17"/>
      <c r="B16" s="2" t="s">
        <v>139</v>
      </c>
      <c r="C16" s="2" t="str">
        <f>IFERROR(VLOOKUP(B16,'Inyección reconocida'!$B$9:$C$500,2,0),VLOOKUP(B16,Retiros!$B$9:$C$500,2,0))</f>
        <v>SEN</v>
      </c>
      <c r="D16" s="98">
        <f>SUMIF(Retiros!B:B,$B16,Retiros!P:P)</f>
        <v>75091.447209567836</v>
      </c>
      <c r="E16" s="98">
        <f>SUMIF(Obligación!B:B,$B16,Obligación!P:P)</f>
        <v>7509.1447209567832</v>
      </c>
      <c r="F16" s="98">
        <f>SUMIF('Inyección reconocida'!B:B,$B16,'Inyección reconocida'!P:P)</f>
        <v>67452.246374000024</v>
      </c>
      <c r="G16" s="98">
        <f t="shared" si="0"/>
        <v>59943.101653043239</v>
      </c>
      <c r="H16" s="16">
        <v>38941.826159000018</v>
      </c>
      <c r="I16" s="16">
        <v>6232.6728004981887</v>
      </c>
      <c r="J16" s="98">
        <f t="shared" si="1"/>
        <v>92652.255011545072</v>
      </c>
      <c r="K16" s="98">
        <f t="shared" si="2"/>
        <v>92652.255011545072</v>
      </c>
      <c r="L16" s="107">
        <f>+SUMIF(Traspasos!$C$8:$C$73,B16,Traspasos!$D$8:$D$73)-SUMIF(Traspasos!$B$8:$B$73,B16,Traspasos!$D$8:$D$73)</f>
        <v>0</v>
      </c>
      <c r="M16" s="107">
        <f t="shared" si="3"/>
        <v>0</v>
      </c>
      <c r="N16" s="108"/>
      <c r="O16" s="107">
        <f t="shared" si="4"/>
        <v>92652</v>
      </c>
      <c r="P16" s="107">
        <f t="shared" si="5"/>
        <v>0</v>
      </c>
      <c r="Q16" s="107">
        <f t="shared" si="6"/>
        <v>67452.246374000024</v>
      </c>
    </row>
    <row r="17" spans="1:17" x14ac:dyDescent="0.2">
      <c r="A17" s="17"/>
      <c r="B17" s="2" t="s">
        <v>783</v>
      </c>
      <c r="C17" s="2" t="str">
        <f>IFERROR(VLOOKUP(B17,'Inyección reconocida'!$B$9:$C$500,2,0),VLOOKUP(B17,Retiros!$B$9:$C$500,2,0))</f>
        <v>SEN</v>
      </c>
      <c r="D17" s="98">
        <f>SUMIF(Retiros!B:B,$B17,Retiros!P:P)</f>
        <v>0</v>
      </c>
      <c r="E17" s="98">
        <f>SUMIF(Obligación!B:B,$B17,Obligación!P:P)</f>
        <v>0</v>
      </c>
      <c r="F17" s="98">
        <f>SUMIF('Inyección reconocida'!B:B,$B17,'Inyección reconocida'!P:P)</f>
        <v>1822.6494099999995</v>
      </c>
      <c r="G17" s="98">
        <f t="shared" si="0"/>
        <v>1822.6494099999995</v>
      </c>
      <c r="H17" s="16">
        <v>0</v>
      </c>
      <c r="I17" s="16">
        <v>0</v>
      </c>
      <c r="J17" s="98">
        <f t="shared" si="1"/>
        <v>1822.6494099999995</v>
      </c>
      <c r="K17" s="98">
        <f t="shared" si="2"/>
        <v>1822.6494099999995</v>
      </c>
      <c r="L17" s="107">
        <f>+SUMIF(Traspasos!$C$8:$C$73,B17,Traspasos!$D$8:$D$73)-SUMIF(Traspasos!$B$8:$B$73,B17,Traspasos!$D$8:$D$73)</f>
        <v>0</v>
      </c>
      <c r="M17" s="107">
        <f t="shared" si="3"/>
        <v>0</v>
      </c>
      <c r="N17" s="108"/>
      <c r="O17" s="107">
        <f t="shared" si="4"/>
        <v>1823</v>
      </c>
      <c r="P17" s="107">
        <f t="shared" si="5"/>
        <v>0</v>
      </c>
      <c r="Q17" s="107">
        <f t="shared" si="6"/>
        <v>1822.6494099999995</v>
      </c>
    </row>
    <row r="18" spans="1:17" x14ac:dyDescent="0.2">
      <c r="A18" s="17"/>
      <c r="B18" s="2" t="s">
        <v>631</v>
      </c>
      <c r="C18" s="2" t="str">
        <f>IFERROR(VLOOKUP(B18,'Inyección reconocida'!$B$9:$C$500,2,0),VLOOKUP(B18,Retiros!$B$9:$C$500,2,0))</f>
        <v>SEN</v>
      </c>
      <c r="D18" s="98">
        <f>SUMIF(Retiros!B:B,$B18,Retiros!P:P)</f>
        <v>0</v>
      </c>
      <c r="E18" s="98">
        <f>SUMIF(Obligación!B:B,$B18,Obligación!P:P)</f>
        <v>0</v>
      </c>
      <c r="F18" s="98">
        <f>SUMIF('Inyección reconocida'!B:B,$B18,'Inyección reconocida'!P:P)</f>
        <v>353.24017399999991</v>
      </c>
      <c r="G18" s="98">
        <f t="shared" si="0"/>
        <v>353.24017399999991</v>
      </c>
      <c r="H18" s="16">
        <v>575.70337099999995</v>
      </c>
      <c r="I18" s="16">
        <v>0</v>
      </c>
      <c r="J18" s="98">
        <f t="shared" si="1"/>
        <v>928.94354499999986</v>
      </c>
      <c r="K18" s="98">
        <f t="shared" si="2"/>
        <v>928.94354499999986</v>
      </c>
      <c r="L18" s="107">
        <f>+SUMIF(Traspasos!$C$8:$C$73,B18,Traspasos!$D$8:$D$73)-SUMIF(Traspasos!$B$8:$B$73,B18,Traspasos!$D$8:$D$73)</f>
        <v>0</v>
      </c>
      <c r="M18" s="107">
        <f t="shared" si="3"/>
        <v>0</v>
      </c>
      <c r="N18" s="108"/>
      <c r="O18" s="107">
        <f t="shared" si="4"/>
        <v>929</v>
      </c>
      <c r="P18" s="107">
        <f t="shared" si="5"/>
        <v>0</v>
      </c>
      <c r="Q18" s="107">
        <f t="shared" si="6"/>
        <v>353.24017399999991</v>
      </c>
    </row>
    <row r="19" spans="1:17" x14ac:dyDescent="0.2">
      <c r="A19" s="17"/>
      <c r="B19" s="2" t="s">
        <v>131</v>
      </c>
      <c r="C19" s="2" t="str">
        <f>IFERROR(VLOOKUP(B19,'Inyección reconocida'!$B$9:$C$500,2,0),VLOOKUP(B19,Retiros!$B$9:$C$500,2,0))</f>
        <v>SEN</v>
      </c>
      <c r="D19" s="98">
        <f>SUMIF(Retiros!B:B,$B19,Retiros!P:P)</f>
        <v>0</v>
      </c>
      <c r="E19" s="98">
        <f>SUMIF(Obligación!B:B,$B19,Obligación!P:P)</f>
        <v>0</v>
      </c>
      <c r="F19" s="98">
        <f>SUMIF('Inyección reconocida'!B:B,$B19,'Inyección reconocida'!P:P)</f>
        <v>245186.81287400014</v>
      </c>
      <c r="G19" s="98">
        <f t="shared" si="0"/>
        <v>245186.81287400014</v>
      </c>
      <c r="H19" s="16">
        <v>233663.86710899998</v>
      </c>
      <c r="I19" s="16">
        <v>0</v>
      </c>
      <c r="J19" s="98">
        <f t="shared" si="1"/>
        <v>478850.67998300015</v>
      </c>
      <c r="K19" s="98">
        <f t="shared" si="2"/>
        <v>478850.67998300015</v>
      </c>
      <c r="L19" s="107">
        <f>+SUMIF(Traspasos!$C$8:$C$73,B19,Traspasos!$D$8:$D$73)-SUMIF(Traspasos!$B$8:$B$73,B19,Traspasos!$D$8:$D$73)</f>
        <v>0</v>
      </c>
      <c r="M19" s="107">
        <f t="shared" si="3"/>
        <v>0</v>
      </c>
      <c r="N19" s="108"/>
      <c r="O19" s="107">
        <f t="shared" si="4"/>
        <v>478851</v>
      </c>
      <c r="P19" s="107">
        <f t="shared" si="5"/>
        <v>0</v>
      </c>
      <c r="Q19" s="107">
        <f t="shared" si="6"/>
        <v>245186.81287400014</v>
      </c>
    </row>
    <row r="20" spans="1:17" x14ac:dyDescent="0.2">
      <c r="A20" s="17"/>
      <c r="B20" s="2" t="s">
        <v>744</v>
      </c>
      <c r="C20" s="2" t="str">
        <f>IFERROR(VLOOKUP(B20,'Inyección reconocida'!$B$9:$C$500,2,0),VLOOKUP(B20,Retiros!$B$9:$C$500,2,0))</f>
        <v>SEN</v>
      </c>
      <c r="D20" s="98">
        <f>SUMIF(Retiros!B:B,$B20,Retiros!P:P)</f>
        <v>0</v>
      </c>
      <c r="E20" s="98">
        <f>SUMIF(Obligación!B:B,$B20,Obligación!P:P)</f>
        <v>0</v>
      </c>
      <c r="F20" s="98">
        <f>SUMIF('Inyección reconocida'!B:B,$B20,'Inyección reconocida'!P:P)</f>
        <v>4747.7632150000009</v>
      </c>
      <c r="G20" s="98">
        <f t="shared" si="0"/>
        <v>4747.7632150000009</v>
      </c>
      <c r="H20" s="16">
        <v>0</v>
      </c>
      <c r="I20" s="16">
        <v>0</v>
      </c>
      <c r="J20" s="98">
        <f t="shared" si="1"/>
        <v>4747.7632150000009</v>
      </c>
      <c r="K20" s="98">
        <f t="shared" si="2"/>
        <v>4747.7632150000009</v>
      </c>
      <c r="L20" s="107">
        <f>+SUMIF(Traspasos!$C$8:$C$73,B20,Traspasos!$D$8:$D$73)-SUMIF(Traspasos!$B$8:$B$73,B20,Traspasos!$D$8:$D$73)</f>
        <v>0</v>
      </c>
      <c r="M20" s="107">
        <f t="shared" si="3"/>
        <v>0</v>
      </c>
      <c r="N20" s="108"/>
      <c r="O20" s="107">
        <f t="shared" si="4"/>
        <v>4748</v>
      </c>
      <c r="P20" s="107">
        <f t="shared" si="5"/>
        <v>0</v>
      </c>
      <c r="Q20" s="107">
        <f t="shared" si="6"/>
        <v>4747.7632150000009</v>
      </c>
    </row>
    <row r="21" spans="1:17" x14ac:dyDescent="0.2">
      <c r="A21" s="17"/>
      <c r="B21" s="2" t="s">
        <v>65</v>
      </c>
      <c r="C21" s="2" t="str">
        <f>IFERROR(VLOOKUP(B21,'Inyección reconocida'!$B$9:$C$500,2,0),VLOOKUP(B21,Retiros!$B$9:$C$500,2,0))</f>
        <v>SEN</v>
      </c>
      <c r="D21" s="98">
        <f>SUMIF(Retiros!B:B,$B21,Retiros!P:P)</f>
        <v>203994.99149565987</v>
      </c>
      <c r="E21" s="98">
        <f>SUMIF(Obligación!B:B,$B21,Obligación!P:P)</f>
        <v>20399.499149565992</v>
      </c>
      <c r="F21" s="98">
        <f>SUMIF('Inyección reconocida'!B:B,$B21,'Inyección reconocida'!P:P)</f>
        <v>0</v>
      </c>
      <c r="G21" s="98">
        <f t="shared" si="0"/>
        <v>-20399.499149565992</v>
      </c>
      <c r="H21" s="16">
        <v>0</v>
      </c>
      <c r="I21" s="16">
        <v>0</v>
      </c>
      <c r="J21" s="98">
        <f t="shared" si="1"/>
        <v>-20399.499149565992</v>
      </c>
      <c r="K21" s="98">
        <f t="shared" si="2"/>
        <v>0</v>
      </c>
      <c r="L21" s="107">
        <f>+SUMIF(Traspasos!$C$8:$C$73,B21,Traspasos!$D$8:$D$73)-SUMIF(Traspasos!$B$8:$B$73,B21,Traspasos!$D$8:$D$73)</f>
        <v>0</v>
      </c>
      <c r="M21" s="107">
        <f t="shared" si="3"/>
        <v>20399.499149565992</v>
      </c>
      <c r="N21" s="108"/>
      <c r="O21" s="107">
        <f t="shared" si="4"/>
        <v>-20399</v>
      </c>
      <c r="P21" s="107">
        <f t="shared" si="5"/>
        <v>8159.6</v>
      </c>
      <c r="Q21" s="107">
        <f t="shared" si="6"/>
        <v>0</v>
      </c>
    </row>
    <row r="22" spans="1:17" x14ac:dyDescent="0.2">
      <c r="A22" s="17"/>
      <c r="B22" s="2" t="s">
        <v>63</v>
      </c>
      <c r="C22" s="2" t="str">
        <f>IFERROR(VLOOKUP(B22,'Inyección reconocida'!$B$9:$C$500,2,0),VLOOKUP(B22,Retiros!$B$9:$C$500,2,0))</f>
        <v>SEN</v>
      </c>
      <c r="D22" s="98">
        <f>SUMIF(Retiros!B:B,$B22,Retiros!P:P)</f>
        <v>3149350.6610134761</v>
      </c>
      <c r="E22" s="98">
        <f>SUMIF(Obligación!B:B,$B22,Obligación!P:P)</f>
        <v>220417.91715432337</v>
      </c>
      <c r="F22" s="98">
        <f>SUMIF('Inyección reconocida'!B:B,$B22,'Inyección reconocida'!P:P)</f>
        <v>0</v>
      </c>
      <c r="G22" s="98">
        <f t="shared" si="0"/>
        <v>-220417.91715432337</v>
      </c>
      <c r="H22" s="16">
        <v>0</v>
      </c>
      <c r="I22" s="16">
        <v>177935.58901598759</v>
      </c>
      <c r="J22" s="98">
        <f t="shared" si="1"/>
        <v>-398353.50617031095</v>
      </c>
      <c r="K22" s="98">
        <f t="shared" si="2"/>
        <v>0</v>
      </c>
      <c r="L22" s="107">
        <f>+SUMIF(Traspasos!$C$8:$C$73,B22,Traspasos!$D$8:$D$73)-SUMIF(Traspasos!$B$8:$B$73,B22,Traspasos!$D$8:$D$73)</f>
        <v>0</v>
      </c>
      <c r="M22" s="107">
        <f t="shared" si="3"/>
        <v>398353.50617031095</v>
      </c>
      <c r="N22" s="108"/>
      <c r="O22" s="107">
        <f t="shared" si="4"/>
        <v>-398354</v>
      </c>
      <c r="P22" s="107">
        <f t="shared" si="5"/>
        <v>159341.6</v>
      </c>
      <c r="Q22" s="107">
        <f t="shared" si="6"/>
        <v>0</v>
      </c>
    </row>
    <row r="23" spans="1:17" x14ac:dyDescent="0.2">
      <c r="A23" s="17"/>
      <c r="B23" s="2" t="s">
        <v>74</v>
      </c>
      <c r="C23" s="2" t="str">
        <f>IFERROR(VLOOKUP(B23,'Inyección reconocida'!$B$9:$C$500,2,0),VLOOKUP(B23,Retiros!$B$9:$C$500,2,0))</f>
        <v>SEN</v>
      </c>
      <c r="D23" s="98">
        <f>SUMIF(Retiros!B:B,$B23,Retiros!P:P)</f>
        <v>452175.87651099998</v>
      </c>
      <c r="E23" s="98">
        <f>SUMIF(Obligación!B:B,$B23,Obligación!P:P)</f>
        <v>43882.878354489992</v>
      </c>
      <c r="F23" s="98">
        <f>SUMIF('Inyección reconocida'!B:B,$B23,'Inyección reconocida'!P:P)</f>
        <v>367082.58667769236</v>
      </c>
      <c r="G23" s="98">
        <f t="shared" si="0"/>
        <v>323199.70832320239</v>
      </c>
      <c r="H23" s="16">
        <v>332775.28125760256</v>
      </c>
      <c r="I23" s="16">
        <v>3028.7841237400012</v>
      </c>
      <c r="J23" s="98">
        <f t="shared" si="1"/>
        <v>652946.20545706491</v>
      </c>
      <c r="K23" s="98">
        <f t="shared" si="2"/>
        <v>652946.20545706491</v>
      </c>
      <c r="L23" s="107">
        <f>+SUMIF(Traspasos!$C$8:$C$73,B23,Traspasos!$D$8:$D$73)-SUMIF(Traspasos!$B$8:$B$73,B23,Traspasos!$D$8:$D$73)</f>
        <v>0</v>
      </c>
      <c r="M23" s="107">
        <f t="shared" si="3"/>
        <v>0</v>
      </c>
      <c r="N23" s="108"/>
      <c r="O23" s="107">
        <f t="shared" si="4"/>
        <v>652946</v>
      </c>
      <c r="P23" s="107">
        <f t="shared" si="5"/>
        <v>0</v>
      </c>
      <c r="Q23" s="107">
        <f t="shared" si="6"/>
        <v>367082.58667769236</v>
      </c>
    </row>
    <row r="24" spans="1:17" x14ac:dyDescent="0.2">
      <c r="A24" s="17"/>
      <c r="B24" s="2" t="s">
        <v>386</v>
      </c>
      <c r="C24" s="2" t="str">
        <f>IFERROR(VLOOKUP(B24,'Inyección reconocida'!$B$9:$C$500,2,0),VLOOKUP(B24,Retiros!$B$9:$C$500,2,0))</f>
        <v>SEN</v>
      </c>
      <c r="D24" s="98">
        <f>SUMIF(Retiros!B:B,$B24,Retiros!P:P)</f>
        <v>0</v>
      </c>
      <c r="E24" s="98">
        <f>SUMIF(Obligación!B:B,$B24,Obligación!P:P)</f>
        <v>0</v>
      </c>
      <c r="F24" s="98">
        <f>SUMIF('Inyección reconocida'!B:B,$B24,'Inyección reconocida'!P:P)</f>
        <v>255.82538599999995</v>
      </c>
      <c r="G24" s="98">
        <f t="shared" si="0"/>
        <v>255.82538599999995</v>
      </c>
      <c r="H24" s="16">
        <v>0</v>
      </c>
      <c r="I24" s="16">
        <v>0</v>
      </c>
      <c r="J24" s="98">
        <f t="shared" si="1"/>
        <v>255.82538599999995</v>
      </c>
      <c r="K24" s="98">
        <f t="shared" si="2"/>
        <v>255.82538599999995</v>
      </c>
      <c r="L24" s="107">
        <f>+SUMIF(Traspasos!$C$8:$C$73,B24,Traspasos!$D$8:$D$73)-SUMIF(Traspasos!$B$8:$B$73,B24,Traspasos!$D$8:$D$73)</f>
        <v>0</v>
      </c>
      <c r="M24" s="107">
        <f t="shared" si="3"/>
        <v>0</v>
      </c>
      <c r="N24" s="108"/>
      <c r="O24" s="107">
        <f t="shared" si="4"/>
        <v>256</v>
      </c>
      <c r="P24" s="107">
        <f t="shared" si="5"/>
        <v>0</v>
      </c>
      <c r="Q24" s="107">
        <f t="shared" si="6"/>
        <v>255.82538599999995</v>
      </c>
    </row>
    <row r="25" spans="1:17" x14ac:dyDescent="0.2">
      <c r="A25" s="17"/>
      <c r="B25" s="2" t="s">
        <v>142</v>
      </c>
      <c r="C25" s="2" t="str">
        <f>IFERROR(VLOOKUP(B25,'Inyección reconocida'!$B$9:$C$500,2,0),VLOOKUP(B25,Retiros!$B$9:$C$500,2,0))</f>
        <v>SEN</v>
      </c>
      <c r="D25" s="98">
        <f>SUMIF(Retiros!B:B,$B25,Retiros!P:P)</f>
        <v>283174.95995599992</v>
      </c>
      <c r="E25" s="98">
        <f>SUMIF(Obligación!B:B,$B25,Obligación!P:P)</f>
        <v>19822.247196919998</v>
      </c>
      <c r="F25" s="98">
        <f>SUMIF('Inyección reconocida'!B:B,$B25,'Inyección reconocida'!P:P)</f>
        <v>318411.97611600009</v>
      </c>
      <c r="G25" s="98">
        <f t="shared" si="0"/>
        <v>298589.72891908011</v>
      </c>
      <c r="H25" s="16">
        <v>283317.972198</v>
      </c>
      <c r="I25" s="16">
        <v>14695.123248520002</v>
      </c>
      <c r="J25" s="98">
        <f t="shared" si="1"/>
        <v>567212.57786856021</v>
      </c>
      <c r="K25" s="98">
        <f t="shared" si="2"/>
        <v>567212.57786856021</v>
      </c>
      <c r="L25" s="107">
        <f>+SUMIF(Traspasos!$C$8:$C$73,B25,Traspasos!$D$8:$D$73)-SUMIF(Traspasos!$B$8:$B$73,B25,Traspasos!$D$8:$D$73)</f>
        <v>0</v>
      </c>
      <c r="M25" s="107">
        <f t="shared" si="3"/>
        <v>0</v>
      </c>
      <c r="N25" s="108"/>
      <c r="O25" s="107">
        <f t="shared" si="4"/>
        <v>567213</v>
      </c>
      <c r="P25" s="107">
        <f t="shared" si="5"/>
        <v>0</v>
      </c>
      <c r="Q25" s="107">
        <f t="shared" si="6"/>
        <v>318411.97611600009</v>
      </c>
    </row>
    <row r="26" spans="1:17" x14ac:dyDescent="0.2">
      <c r="A26" s="17"/>
      <c r="B26" s="2" t="s">
        <v>575</v>
      </c>
      <c r="C26" s="2" t="str">
        <f>IFERROR(VLOOKUP(B26,'Inyección reconocida'!$B$9:$C$500,2,0),VLOOKUP(B26,Retiros!$B$9:$C$500,2,0))</f>
        <v>SEN</v>
      </c>
      <c r="D26" s="98">
        <f>SUMIF(Retiros!B:B,$B26,Retiros!P:P)</f>
        <v>0</v>
      </c>
      <c r="E26" s="98">
        <f>SUMIF(Obligación!B:B,$B26,Obligación!P:P)</f>
        <v>0</v>
      </c>
      <c r="F26" s="98">
        <f>SUMIF('Inyección reconocida'!B:B,$B26,'Inyección reconocida'!P:P)</f>
        <v>0</v>
      </c>
      <c r="G26" s="98">
        <f t="shared" si="0"/>
        <v>0</v>
      </c>
      <c r="H26" s="16">
        <v>794.37044257269997</v>
      </c>
      <c r="I26" s="16">
        <v>0</v>
      </c>
      <c r="J26" s="98">
        <f t="shared" si="1"/>
        <v>794.37044257269997</v>
      </c>
      <c r="K26" s="98">
        <f t="shared" si="2"/>
        <v>794.37044257269997</v>
      </c>
      <c r="L26" s="107">
        <f>+SUMIF(Traspasos!$C$8:$C$73,B26,Traspasos!$D$8:$D$73)-SUMIF(Traspasos!$B$8:$B$73,B26,Traspasos!$D$8:$D$73)</f>
        <v>0</v>
      </c>
      <c r="M26" s="107">
        <f t="shared" si="3"/>
        <v>0</v>
      </c>
      <c r="N26" s="108"/>
      <c r="O26" s="107">
        <f t="shared" si="4"/>
        <v>794</v>
      </c>
      <c r="P26" s="107">
        <f t="shared" si="5"/>
        <v>0</v>
      </c>
      <c r="Q26" s="107">
        <f t="shared" si="6"/>
        <v>0</v>
      </c>
    </row>
    <row r="27" spans="1:17" x14ac:dyDescent="0.2">
      <c r="A27" s="17"/>
      <c r="B27" s="2" t="s">
        <v>797</v>
      </c>
      <c r="C27" s="2" t="str">
        <f>IFERROR(VLOOKUP(B27,'Inyección reconocida'!$B$9:$C$500,2,0),VLOOKUP(B27,Retiros!$B$9:$C$500,2,0))</f>
        <v>SEN</v>
      </c>
      <c r="D27" s="98">
        <f>SUMIF(Retiros!B:B,$B27,Retiros!P:P)</f>
        <v>0</v>
      </c>
      <c r="E27" s="98">
        <f>SUMIF(Obligación!B:B,$B27,Obligación!P:P)</f>
        <v>0</v>
      </c>
      <c r="F27" s="98">
        <f>SUMIF('Inyección reconocida'!B:B,$B27,'Inyección reconocida'!P:P)</f>
        <v>302057.50022565265</v>
      </c>
      <c r="G27" s="98">
        <f t="shared" si="0"/>
        <v>302057.50022565265</v>
      </c>
      <c r="H27" s="16">
        <v>0</v>
      </c>
      <c r="I27" s="16">
        <v>0</v>
      </c>
      <c r="J27" s="98">
        <f t="shared" si="1"/>
        <v>302057.50022565265</v>
      </c>
      <c r="K27" s="98">
        <f t="shared" si="2"/>
        <v>302057.50022565265</v>
      </c>
      <c r="L27" s="107">
        <f>+SUMIF(Traspasos!$C$8:$C$73,B27,Traspasos!$D$8:$D$73)-SUMIF(Traspasos!$B$8:$B$73,B27,Traspasos!$D$8:$D$73)</f>
        <v>0</v>
      </c>
      <c r="M27" s="107">
        <f t="shared" si="3"/>
        <v>0</v>
      </c>
      <c r="N27" s="108"/>
      <c r="O27" s="107">
        <f t="shared" si="4"/>
        <v>302058</v>
      </c>
      <c r="P27" s="107">
        <f t="shared" si="5"/>
        <v>0</v>
      </c>
      <c r="Q27" s="107">
        <f t="shared" si="6"/>
        <v>302057.50022565265</v>
      </c>
    </row>
    <row r="28" spans="1:17" x14ac:dyDescent="0.2">
      <c r="A28" s="17"/>
      <c r="B28" s="2" t="s">
        <v>75</v>
      </c>
      <c r="C28" s="2" t="str">
        <f>IFERROR(VLOOKUP(B28,'Inyección reconocida'!$B$9:$C$500,2,0),VLOOKUP(B28,Retiros!$B$9:$C$500,2,0))</f>
        <v>SEN</v>
      </c>
      <c r="D28" s="98">
        <f>SUMIF(Retiros!B:B,$B28,Retiros!P:P)</f>
        <v>0</v>
      </c>
      <c r="E28" s="98">
        <f>SUMIF(Obligación!B:B,$B28,Obligación!P:P)</f>
        <v>0</v>
      </c>
      <c r="F28" s="98">
        <f>SUMIF('Inyección reconocida'!B:B,$B28,'Inyección reconocida'!P:P)</f>
        <v>9605.8554129999957</v>
      </c>
      <c r="G28" s="98">
        <f t="shared" si="0"/>
        <v>9605.8554129999957</v>
      </c>
      <c r="H28" s="16">
        <v>7569.5477069999988</v>
      </c>
      <c r="I28" s="16">
        <v>0</v>
      </c>
      <c r="J28" s="98">
        <f t="shared" si="1"/>
        <v>17175.403119999995</v>
      </c>
      <c r="K28" s="98">
        <f t="shared" si="2"/>
        <v>17175.403119999995</v>
      </c>
      <c r="L28" s="107">
        <f>+SUMIF(Traspasos!$C$8:$C$73,B28,Traspasos!$D$8:$D$73)-SUMIF(Traspasos!$B$8:$B$73,B28,Traspasos!$D$8:$D$73)</f>
        <v>0</v>
      </c>
      <c r="M28" s="107">
        <f t="shared" si="3"/>
        <v>0</v>
      </c>
      <c r="N28" s="108"/>
      <c r="O28" s="107">
        <f t="shared" si="4"/>
        <v>17175</v>
      </c>
      <c r="P28" s="107">
        <f t="shared" si="5"/>
        <v>0</v>
      </c>
      <c r="Q28" s="107">
        <f t="shared" si="6"/>
        <v>9605.8554129999957</v>
      </c>
    </row>
    <row r="29" spans="1:17" x14ac:dyDescent="0.2">
      <c r="A29" s="17"/>
      <c r="B29" s="2" t="s">
        <v>98</v>
      </c>
      <c r="C29" s="2" t="str">
        <f>IFERROR(VLOOKUP(B29,'Inyección reconocida'!$B$9:$C$500,2,0),VLOOKUP(B29,Retiros!$B$9:$C$500,2,0))</f>
        <v>SEN</v>
      </c>
      <c r="D29" s="98">
        <f>SUMIF(Retiros!B:B,$B29,Retiros!P:P)</f>
        <v>1662.2185979999995</v>
      </c>
      <c r="E29" s="98">
        <f>SUMIF(Obligación!B:B,$B29,Obligación!P:P)</f>
        <v>166.22185979999998</v>
      </c>
      <c r="F29" s="98">
        <f>SUMIF('Inyección reconocida'!B:B,$B29,'Inyección reconocida'!P:P)</f>
        <v>594110.21954199998</v>
      </c>
      <c r="G29" s="98">
        <f t="shared" si="0"/>
        <v>593943.99768219993</v>
      </c>
      <c r="H29" s="16">
        <v>423836.63952800015</v>
      </c>
      <c r="I29" s="16">
        <v>63417.774503580004</v>
      </c>
      <c r="J29" s="98">
        <f t="shared" si="1"/>
        <v>954362.86270662001</v>
      </c>
      <c r="K29" s="98">
        <f t="shared" si="2"/>
        <v>954362.86270662001</v>
      </c>
      <c r="L29" s="107">
        <f>+SUMIF(Traspasos!$C$8:$C$73,B29,Traspasos!$D$8:$D$73)-SUMIF(Traspasos!$B$8:$B$73,B29,Traspasos!$D$8:$D$73)</f>
        <v>0</v>
      </c>
      <c r="M29" s="107">
        <f t="shared" si="3"/>
        <v>0</v>
      </c>
      <c r="N29" s="108"/>
      <c r="O29" s="107">
        <f t="shared" si="4"/>
        <v>954363</v>
      </c>
      <c r="P29" s="107">
        <f t="shared" si="5"/>
        <v>0</v>
      </c>
      <c r="Q29" s="107">
        <f t="shared" si="6"/>
        <v>594110.21954199998</v>
      </c>
    </row>
    <row r="30" spans="1:17" x14ac:dyDescent="0.2">
      <c r="A30" s="17"/>
      <c r="B30" s="2" t="s">
        <v>612</v>
      </c>
      <c r="C30" s="2" t="str">
        <f>IFERROR(VLOOKUP(B30,'Inyección reconocida'!$B$9:$C$500,2,0),VLOOKUP(B30,Retiros!$B$9:$C$500,2,0))</f>
        <v>SEN</v>
      </c>
      <c r="D30" s="98">
        <f>SUMIF(Retiros!B:B,$B30,Retiros!P:P)</f>
        <v>0</v>
      </c>
      <c r="E30" s="98">
        <f>SUMIF(Obligación!B:B,$B30,Obligación!P:P)</f>
        <v>0</v>
      </c>
      <c r="F30" s="98">
        <f>SUMIF('Inyección reconocida'!B:B,$B30,'Inyección reconocida'!P:P)</f>
        <v>4851.3394990000006</v>
      </c>
      <c r="G30" s="98">
        <f t="shared" si="0"/>
        <v>4851.3394990000006</v>
      </c>
      <c r="H30" s="16">
        <v>3875.2184680000009</v>
      </c>
      <c r="I30" s="16">
        <v>0</v>
      </c>
      <c r="J30" s="98">
        <f t="shared" si="1"/>
        <v>8726.5579670000006</v>
      </c>
      <c r="K30" s="98">
        <f t="shared" si="2"/>
        <v>8726.5579670000006</v>
      </c>
      <c r="L30" s="107">
        <f>+SUMIF(Traspasos!$C$8:$C$73,B30,Traspasos!$D$8:$D$73)-SUMIF(Traspasos!$B$8:$B$73,B30,Traspasos!$D$8:$D$73)</f>
        <v>0</v>
      </c>
      <c r="M30" s="107">
        <f t="shared" si="3"/>
        <v>0</v>
      </c>
      <c r="N30" s="108"/>
      <c r="O30" s="107">
        <f t="shared" si="4"/>
        <v>8727</v>
      </c>
      <c r="P30" s="107">
        <f t="shared" si="5"/>
        <v>0</v>
      </c>
      <c r="Q30" s="107">
        <f t="shared" si="6"/>
        <v>4851.3394990000006</v>
      </c>
    </row>
    <row r="31" spans="1:17" x14ac:dyDescent="0.2">
      <c r="A31" s="17"/>
      <c r="B31" s="2" t="s">
        <v>600</v>
      </c>
      <c r="C31" s="2" t="str">
        <f>IFERROR(VLOOKUP(B31,'Inyección reconocida'!$B$9:$C$500,2,0),VLOOKUP(B31,Retiros!$B$9:$C$500,2,0))</f>
        <v>SEN</v>
      </c>
      <c r="D31" s="98">
        <f>SUMIF(Retiros!B:B,$B31,Retiros!P:P)</f>
        <v>94302.392391000001</v>
      </c>
      <c r="E31" s="98">
        <f>SUMIF(Obligación!B:B,$B31,Obligación!P:P)</f>
        <v>9430.2392390999976</v>
      </c>
      <c r="F31" s="98">
        <f>SUMIF('Inyección reconocida'!B:B,$B31,'Inyección reconocida'!P:P)</f>
        <v>19292.793382000011</v>
      </c>
      <c r="G31" s="98">
        <f t="shared" si="0"/>
        <v>9862.5541429000132</v>
      </c>
      <c r="H31" s="16">
        <v>34626.316920000005</v>
      </c>
      <c r="I31" s="16">
        <v>7843.07304819</v>
      </c>
      <c r="J31" s="98">
        <f t="shared" si="1"/>
        <v>36645.798014710017</v>
      </c>
      <c r="K31" s="98">
        <f t="shared" si="2"/>
        <v>36645.798014710017</v>
      </c>
      <c r="L31" s="107">
        <f>+SUMIF(Traspasos!$C$8:$C$73,B31,Traspasos!$D$8:$D$73)-SUMIF(Traspasos!$B$8:$B$73,B31,Traspasos!$D$8:$D$73)</f>
        <v>0</v>
      </c>
      <c r="M31" s="107">
        <f t="shared" si="3"/>
        <v>0</v>
      </c>
      <c r="N31" s="108"/>
      <c r="O31" s="107">
        <f t="shared" si="4"/>
        <v>36646</v>
      </c>
      <c r="P31" s="107">
        <f t="shared" si="5"/>
        <v>0</v>
      </c>
      <c r="Q31" s="107">
        <f t="shared" si="6"/>
        <v>19292.793382000011</v>
      </c>
    </row>
    <row r="32" spans="1:17" x14ac:dyDescent="0.2">
      <c r="A32" s="17"/>
      <c r="B32" s="2" t="s">
        <v>625</v>
      </c>
      <c r="C32" s="2" t="str">
        <f>IFERROR(VLOOKUP(B32,'Inyección reconocida'!$B$9:$C$500,2,0),VLOOKUP(B32,Retiros!$B$9:$C$500,2,0))</f>
        <v>SEN</v>
      </c>
      <c r="D32" s="98">
        <f>SUMIF(Retiros!B:B,$B32,Retiros!P:P)</f>
        <v>0</v>
      </c>
      <c r="E32" s="98">
        <f>SUMIF(Obligación!B:B,$B32,Obligación!P:P)</f>
        <v>0</v>
      </c>
      <c r="F32" s="98">
        <f>SUMIF('Inyección reconocida'!B:B,$B32,'Inyección reconocida'!P:P)</f>
        <v>0</v>
      </c>
      <c r="G32" s="98">
        <f t="shared" si="0"/>
        <v>0</v>
      </c>
      <c r="H32" s="16">
        <v>0</v>
      </c>
      <c r="I32" s="16">
        <v>0</v>
      </c>
      <c r="J32" s="98">
        <f t="shared" si="1"/>
        <v>0</v>
      </c>
      <c r="K32" s="98">
        <f t="shared" si="2"/>
        <v>0</v>
      </c>
      <c r="L32" s="107">
        <f>+SUMIF(Traspasos!$C$8:$C$73,B32,Traspasos!$D$8:$D$73)-SUMIF(Traspasos!$B$8:$B$73,B32,Traspasos!$D$8:$D$73)</f>
        <v>0</v>
      </c>
      <c r="M32" s="107">
        <f t="shared" si="3"/>
        <v>0</v>
      </c>
      <c r="N32" s="108"/>
      <c r="O32" s="107">
        <f t="shared" si="4"/>
        <v>0</v>
      </c>
      <c r="P32" s="107">
        <f t="shared" si="5"/>
        <v>0</v>
      </c>
      <c r="Q32" s="107">
        <f t="shared" si="6"/>
        <v>0</v>
      </c>
    </row>
    <row r="33" spans="1:17" x14ac:dyDescent="0.2">
      <c r="A33" s="17"/>
      <c r="B33" s="2" t="s">
        <v>560</v>
      </c>
      <c r="C33" s="2" t="str">
        <f>IFERROR(VLOOKUP(B33,'Inyección reconocida'!$B$9:$C$500,2,0),VLOOKUP(B33,Retiros!$B$9:$C$500,2,0))</f>
        <v>SEN</v>
      </c>
      <c r="D33" s="98">
        <f>SUMIF(Retiros!B:B,$B33,Retiros!P:P)</f>
        <v>0</v>
      </c>
      <c r="E33" s="98">
        <f>SUMIF(Obligación!B:B,$B33,Obligación!P:P)</f>
        <v>0</v>
      </c>
      <c r="F33" s="98">
        <f>SUMIF('Inyección reconocida'!B:B,$B33,'Inyección reconocida'!P:P)</f>
        <v>18395.853455999997</v>
      </c>
      <c r="G33" s="98">
        <f t="shared" si="0"/>
        <v>18395.853455999997</v>
      </c>
      <c r="H33" s="16">
        <v>15957.846500000005</v>
      </c>
      <c r="I33" s="16">
        <v>0</v>
      </c>
      <c r="J33" s="98">
        <f t="shared" si="1"/>
        <v>34353.699956000004</v>
      </c>
      <c r="K33" s="98">
        <f t="shared" si="2"/>
        <v>34353.699956000004</v>
      </c>
      <c r="L33" s="107">
        <f>+SUMIF(Traspasos!$C$8:$C$73,B33,Traspasos!$D$8:$D$73)-SUMIF(Traspasos!$B$8:$B$73,B33,Traspasos!$D$8:$D$73)</f>
        <v>0</v>
      </c>
      <c r="M33" s="107">
        <f t="shared" si="3"/>
        <v>0</v>
      </c>
      <c r="N33" s="108"/>
      <c r="O33" s="107">
        <f t="shared" si="4"/>
        <v>34354</v>
      </c>
      <c r="P33" s="107">
        <f t="shared" si="5"/>
        <v>0</v>
      </c>
      <c r="Q33" s="107">
        <f t="shared" si="6"/>
        <v>18395.853455999997</v>
      </c>
    </row>
    <row r="34" spans="1:17" x14ac:dyDescent="0.2">
      <c r="A34" s="17"/>
      <c r="B34" s="2" t="s">
        <v>681</v>
      </c>
      <c r="C34" s="2" t="str">
        <f>IFERROR(VLOOKUP(B34,'Inyección reconocida'!$B$9:$C$500,2,0),VLOOKUP(B34,Retiros!$B$9:$C$500,2,0))</f>
        <v>SEN</v>
      </c>
      <c r="D34" s="98">
        <f>SUMIF(Retiros!B:B,$B34,Retiros!P:P)</f>
        <v>165577.98818244948</v>
      </c>
      <c r="E34" s="98">
        <f>SUMIF(Obligación!B:B,$B34,Obligación!P:P)</f>
        <v>16557.798818244948</v>
      </c>
      <c r="F34" s="98">
        <f>SUMIF('Inyección reconocida'!B:B,$B34,'Inyección reconocida'!P:P)</f>
        <v>338134.06862199993</v>
      </c>
      <c r="G34" s="98">
        <f t="shared" si="0"/>
        <v>321576.26980375499</v>
      </c>
      <c r="H34" s="16">
        <v>4708.7385800000011</v>
      </c>
      <c r="I34" s="16">
        <v>15621.298509411741</v>
      </c>
      <c r="J34" s="98">
        <f t="shared" si="1"/>
        <v>310663.70987434324</v>
      </c>
      <c r="K34" s="98">
        <f t="shared" si="2"/>
        <v>310663.70987434324</v>
      </c>
      <c r="L34" s="107">
        <f>+SUMIF(Traspasos!$C$8:$C$73,B34,Traspasos!$D$8:$D$73)-SUMIF(Traspasos!$B$8:$B$73,B34,Traspasos!$D$8:$D$73)</f>
        <v>0</v>
      </c>
      <c r="M34" s="107">
        <f t="shared" si="3"/>
        <v>0</v>
      </c>
      <c r="N34" s="108"/>
      <c r="O34" s="107">
        <f t="shared" si="4"/>
        <v>310664</v>
      </c>
      <c r="P34" s="107">
        <f t="shared" si="5"/>
        <v>0</v>
      </c>
      <c r="Q34" s="107">
        <f t="shared" si="6"/>
        <v>310664</v>
      </c>
    </row>
    <row r="35" spans="1:17" x14ac:dyDescent="0.2">
      <c r="A35" s="17"/>
      <c r="B35" s="2" t="s">
        <v>772</v>
      </c>
      <c r="C35" s="2" t="str">
        <f>IFERROR(VLOOKUP(B35,'Inyección reconocida'!$B$9:$C$500,2,0),VLOOKUP(B35,Retiros!$B$9:$C$500,2,0))</f>
        <v>SEN</v>
      </c>
      <c r="D35" s="98">
        <f>SUMIF(Retiros!B:B,$B35,Retiros!P:P)</f>
        <v>0</v>
      </c>
      <c r="E35" s="98">
        <f>SUMIF(Obligación!B:B,$B35,Obligación!P:P)</f>
        <v>0</v>
      </c>
      <c r="F35" s="98">
        <f>SUMIF('Inyección reconocida'!B:B,$B35,'Inyección reconocida'!P:P)</f>
        <v>0</v>
      </c>
      <c r="G35" s="98">
        <f t="shared" si="0"/>
        <v>0</v>
      </c>
      <c r="H35" s="16">
        <v>18523.35398130069</v>
      </c>
      <c r="I35" s="16">
        <v>0</v>
      </c>
      <c r="J35" s="98">
        <f t="shared" si="1"/>
        <v>18523.35398130069</v>
      </c>
      <c r="K35" s="98">
        <f t="shared" si="2"/>
        <v>18523.35398130069</v>
      </c>
      <c r="L35" s="107">
        <f>+SUMIF(Traspasos!$C$8:$C$73,B35,Traspasos!$D$8:$D$73)-SUMIF(Traspasos!$B$8:$B$73,B35,Traspasos!$D$8:$D$73)</f>
        <v>0</v>
      </c>
      <c r="M35" s="107">
        <f t="shared" si="3"/>
        <v>0</v>
      </c>
      <c r="N35" s="108"/>
      <c r="O35" s="107">
        <f t="shared" si="4"/>
        <v>18523</v>
      </c>
      <c r="P35" s="107">
        <f t="shared" si="5"/>
        <v>0</v>
      </c>
      <c r="Q35" s="107">
        <f t="shared" si="6"/>
        <v>0</v>
      </c>
    </row>
    <row r="36" spans="1:17" x14ac:dyDescent="0.2">
      <c r="A36" s="17"/>
      <c r="B36" s="2" t="s">
        <v>790</v>
      </c>
      <c r="C36" s="2" t="str">
        <f>IFERROR(VLOOKUP(B36,'Inyección reconocida'!$B$9:$C$500,2,0),VLOOKUP(B36,Retiros!$B$9:$C$500,2,0))</f>
        <v>SEN</v>
      </c>
      <c r="D36" s="98">
        <f>SUMIF(Retiros!B:B,$B36,Retiros!P:P)</f>
        <v>0</v>
      </c>
      <c r="E36" s="98">
        <f>SUMIF(Obligación!B:B,$B36,Obligación!P:P)</f>
        <v>0</v>
      </c>
      <c r="F36" s="98">
        <f>SUMIF('Inyección reconocida'!B:B,$B36,'Inyección reconocida'!P:P)</f>
        <v>29161.238167949869</v>
      </c>
      <c r="G36" s="98">
        <f t="shared" si="0"/>
        <v>29161.238167949869</v>
      </c>
      <c r="H36" s="16">
        <v>0</v>
      </c>
      <c r="I36" s="16">
        <v>0</v>
      </c>
      <c r="J36" s="98">
        <f t="shared" si="1"/>
        <v>29161.238167949869</v>
      </c>
      <c r="K36" s="98">
        <f t="shared" si="2"/>
        <v>29161.238167949869</v>
      </c>
      <c r="L36" s="107">
        <f>+SUMIF(Traspasos!$C$8:$C$73,B36,Traspasos!$D$8:$D$73)-SUMIF(Traspasos!$B$8:$B$73,B36,Traspasos!$D$8:$D$73)</f>
        <v>0</v>
      </c>
      <c r="M36" s="107">
        <f t="shared" si="3"/>
        <v>0</v>
      </c>
      <c r="N36" s="108"/>
      <c r="O36" s="107">
        <f t="shared" si="4"/>
        <v>29161</v>
      </c>
      <c r="P36" s="107">
        <f t="shared" si="5"/>
        <v>0</v>
      </c>
      <c r="Q36" s="107">
        <f t="shared" si="6"/>
        <v>29161</v>
      </c>
    </row>
    <row r="37" spans="1:17" x14ac:dyDescent="0.2">
      <c r="A37" s="17"/>
      <c r="B37" s="2" t="s">
        <v>4</v>
      </c>
      <c r="C37" s="2" t="str">
        <f>IFERROR(VLOOKUP(B37,'Inyección reconocida'!$B$9:$C$500,2,0),VLOOKUP(B37,Retiros!$B$9:$C$500,2,0))</f>
        <v>SEN</v>
      </c>
      <c r="D37" s="98">
        <f>SUMIF(Retiros!B:B,$B37,Retiros!P:P)</f>
        <v>0</v>
      </c>
      <c r="E37" s="98">
        <f>SUMIF(Obligación!B:B,$B37,Obligación!P:P)</f>
        <v>0</v>
      </c>
      <c r="F37" s="98">
        <f>SUMIF('Inyección reconocida'!B:B,$B37,'Inyección reconocida'!P:P)</f>
        <v>0</v>
      </c>
      <c r="G37" s="98">
        <f t="shared" si="0"/>
        <v>0</v>
      </c>
      <c r="H37" s="16">
        <v>0</v>
      </c>
      <c r="I37" s="16">
        <v>0</v>
      </c>
      <c r="J37" s="98">
        <f t="shared" si="1"/>
        <v>0</v>
      </c>
      <c r="K37" s="98">
        <f t="shared" si="2"/>
        <v>0</v>
      </c>
      <c r="L37" s="107">
        <f>+SUMIF(Traspasos!$C$8:$C$73,B37,Traspasos!$D$8:$D$73)-SUMIF(Traspasos!$B$8:$B$73,B37,Traspasos!$D$8:$D$73)</f>
        <v>0</v>
      </c>
      <c r="M37" s="107">
        <f t="shared" si="3"/>
        <v>0</v>
      </c>
      <c r="N37" s="108"/>
      <c r="O37" s="107">
        <f t="shared" si="4"/>
        <v>0</v>
      </c>
      <c r="P37" s="107">
        <f t="shared" si="5"/>
        <v>0</v>
      </c>
      <c r="Q37" s="107">
        <f t="shared" si="6"/>
        <v>0</v>
      </c>
    </row>
    <row r="38" spans="1:17" x14ac:dyDescent="0.2">
      <c r="A38" s="17"/>
      <c r="B38" s="2" t="s">
        <v>99</v>
      </c>
      <c r="C38" s="2" t="str">
        <f>IFERROR(VLOOKUP(B38,'Inyección reconocida'!$B$9:$C$500,2,0),VLOOKUP(B38,Retiros!$B$9:$C$500,2,0))</f>
        <v>SEN</v>
      </c>
      <c r="D38" s="98">
        <f>SUMIF(Retiros!B:B,$B38,Retiros!P:P)</f>
        <v>0</v>
      </c>
      <c r="E38" s="98">
        <f>SUMIF(Obligación!B:B,$B38,Obligación!P:P)</f>
        <v>0</v>
      </c>
      <c r="F38" s="98">
        <f>SUMIF('Inyección reconocida'!B:B,$B38,'Inyección reconocida'!P:P)</f>
        <v>5231.5507820000003</v>
      </c>
      <c r="G38" s="98">
        <f t="shared" si="0"/>
        <v>5231.5507820000003</v>
      </c>
      <c r="H38" s="16">
        <v>4771.3556279999993</v>
      </c>
      <c r="I38" s="16">
        <v>0</v>
      </c>
      <c r="J38" s="98">
        <f t="shared" si="1"/>
        <v>10002.90641</v>
      </c>
      <c r="K38" s="98">
        <f t="shared" si="2"/>
        <v>10002.90641</v>
      </c>
      <c r="L38" s="107">
        <f>+SUMIF(Traspasos!$C$8:$C$73,B38,Traspasos!$D$8:$D$73)-SUMIF(Traspasos!$B$8:$B$73,B38,Traspasos!$D$8:$D$73)</f>
        <v>0</v>
      </c>
      <c r="M38" s="107">
        <f t="shared" si="3"/>
        <v>0</v>
      </c>
      <c r="N38" s="108"/>
      <c r="O38" s="107">
        <f t="shared" si="4"/>
        <v>10003</v>
      </c>
      <c r="P38" s="107">
        <f t="shared" si="5"/>
        <v>0</v>
      </c>
      <c r="Q38" s="107">
        <f t="shared" si="6"/>
        <v>5231.5507820000003</v>
      </c>
    </row>
    <row r="39" spans="1:17" x14ac:dyDescent="0.2">
      <c r="A39" s="17"/>
      <c r="B39" s="2" t="s">
        <v>59</v>
      </c>
      <c r="C39" s="2" t="str">
        <f>IFERROR(VLOOKUP(B39,'Inyección reconocida'!$B$9:$C$500,2,0),VLOOKUP(B39,Retiros!$B$9:$C$500,2,0))</f>
        <v>SEN</v>
      </c>
      <c r="D39" s="98">
        <f>SUMIF(Retiros!B:B,$B39,Retiros!P:P)</f>
        <v>52470.944576000024</v>
      </c>
      <c r="E39" s="98">
        <f>SUMIF(Obligación!B:B,$B39,Obligación!P:P)</f>
        <v>3672.9661203200017</v>
      </c>
      <c r="F39" s="98">
        <f>SUMIF('Inyección reconocida'!B:B,$B39,'Inyección reconocida'!P:P)</f>
        <v>0</v>
      </c>
      <c r="G39" s="98">
        <f t="shared" si="0"/>
        <v>-3672.9661203200017</v>
      </c>
      <c r="H39" s="16">
        <v>0</v>
      </c>
      <c r="I39" s="16">
        <v>3997.8242125899997</v>
      </c>
      <c r="J39" s="98">
        <f t="shared" si="1"/>
        <v>-7670.7903329100009</v>
      </c>
      <c r="K39" s="98">
        <f t="shared" si="2"/>
        <v>0</v>
      </c>
      <c r="L39" s="107">
        <f>+SUMIF(Traspasos!$C$8:$C$73,B39,Traspasos!$D$8:$D$73)-SUMIF(Traspasos!$B$8:$B$73,B39,Traspasos!$D$8:$D$73)</f>
        <v>0</v>
      </c>
      <c r="M39" s="107">
        <f t="shared" si="3"/>
        <v>7670.7903329100009</v>
      </c>
      <c r="N39" s="108"/>
      <c r="O39" s="107">
        <f t="shared" si="4"/>
        <v>-7671</v>
      </c>
      <c r="P39" s="107">
        <f t="shared" si="5"/>
        <v>3068.4</v>
      </c>
      <c r="Q39" s="107">
        <f t="shared" si="6"/>
        <v>0</v>
      </c>
    </row>
    <row r="40" spans="1:17" x14ac:dyDescent="0.2">
      <c r="A40" s="17"/>
      <c r="B40" s="2" t="s">
        <v>97</v>
      </c>
      <c r="C40" s="2" t="str">
        <f>IFERROR(VLOOKUP(B40,'Inyección reconocida'!$B$9:$C$500,2,0),VLOOKUP(B40,Retiros!$B$9:$C$500,2,0))</f>
        <v>SEN</v>
      </c>
      <c r="D40" s="98">
        <f>SUMIF(Retiros!B:B,$B40,Retiros!P:P)</f>
        <v>0</v>
      </c>
      <c r="E40" s="98">
        <f>SUMIF(Obligación!B:B,$B40,Obligación!P:P)</f>
        <v>0</v>
      </c>
      <c r="F40" s="98">
        <f>SUMIF('Inyección reconocida'!B:B,$B40,'Inyección reconocida'!P:P)</f>
        <v>0</v>
      </c>
      <c r="G40" s="98">
        <f t="shared" si="0"/>
        <v>0</v>
      </c>
      <c r="H40" s="16">
        <v>0</v>
      </c>
      <c r="I40" s="16">
        <v>0</v>
      </c>
      <c r="J40" s="98">
        <f t="shared" si="1"/>
        <v>0</v>
      </c>
      <c r="K40" s="98">
        <f t="shared" si="2"/>
        <v>0</v>
      </c>
      <c r="L40" s="107">
        <f>+SUMIF(Traspasos!$C$8:$C$73,B40,Traspasos!$D$8:$D$73)-SUMIF(Traspasos!$B$8:$B$73,B40,Traspasos!$D$8:$D$73)</f>
        <v>0</v>
      </c>
      <c r="M40" s="107">
        <f t="shared" si="3"/>
        <v>0</v>
      </c>
      <c r="N40" s="108"/>
      <c r="O40" s="107">
        <f t="shared" si="4"/>
        <v>0</v>
      </c>
      <c r="P40" s="107">
        <f t="shared" si="5"/>
        <v>0</v>
      </c>
      <c r="Q40" s="107">
        <f t="shared" si="6"/>
        <v>0</v>
      </c>
    </row>
    <row r="41" spans="1:17" x14ac:dyDescent="0.2">
      <c r="A41" s="17"/>
      <c r="B41" s="2" t="s">
        <v>608</v>
      </c>
      <c r="C41" s="2" t="str">
        <f>IFERROR(VLOOKUP(B41,'Inyección reconocida'!$B$9:$C$500,2,0),VLOOKUP(B41,Retiros!$B$9:$C$500,2,0))</f>
        <v>SEN</v>
      </c>
      <c r="D41" s="98">
        <f>SUMIF(Retiros!B:B,$B41,Retiros!P:P)</f>
        <v>76253.297717196619</v>
      </c>
      <c r="E41" s="98">
        <f>SUMIF(Obligación!B:B,$B41,Obligación!P:P)</f>
        <v>7625.3297717196638</v>
      </c>
      <c r="F41" s="98">
        <f>SUMIF('Inyección reconocida'!B:B,$B41,'Inyección reconocida'!P:P)</f>
        <v>49582.620634999992</v>
      </c>
      <c r="G41" s="98">
        <f t="shared" si="0"/>
        <v>41957.29086328033</v>
      </c>
      <c r="H41" s="16">
        <v>78403.944386999981</v>
      </c>
      <c r="I41" s="16">
        <v>9944.5781668677537</v>
      </c>
      <c r="J41" s="98">
        <f t="shared" si="1"/>
        <v>110416.65708341255</v>
      </c>
      <c r="K41" s="98">
        <f t="shared" si="2"/>
        <v>110416.65708341255</v>
      </c>
      <c r="L41" s="107">
        <f>+SUMIF(Traspasos!$C$8:$C$73,B41,Traspasos!$D$8:$D$73)-SUMIF(Traspasos!$B$8:$B$73,B41,Traspasos!$D$8:$D$73)</f>
        <v>0</v>
      </c>
      <c r="M41" s="107">
        <f t="shared" si="3"/>
        <v>0</v>
      </c>
      <c r="N41" s="108"/>
      <c r="O41" s="107">
        <f t="shared" si="4"/>
        <v>110417</v>
      </c>
      <c r="P41" s="107">
        <f t="shared" si="5"/>
        <v>0</v>
      </c>
      <c r="Q41" s="107">
        <f t="shared" si="6"/>
        <v>49582.620634999992</v>
      </c>
    </row>
    <row r="42" spans="1:17" x14ac:dyDescent="0.2">
      <c r="A42" s="17"/>
      <c r="B42" s="2" t="s">
        <v>161</v>
      </c>
      <c r="C42" s="2" t="str">
        <f>IFERROR(VLOOKUP(B42,'Inyección reconocida'!$B$9:$C$500,2,0),VLOOKUP(B42,Retiros!$B$9:$C$500,2,0))</f>
        <v>SEN</v>
      </c>
      <c r="D42" s="98">
        <f>SUMIF(Retiros!B:B,$B42,Retiros!P:P)</f>
        <v>0</v>
      </c>
      <c r="E42" s="98">
        <f>SUMIF(Obligación!B:B,$B42,Obligación!P:P)</f>
        <v>0</v>
      </c>
      <c r="F42" s="98">
        <f>SUMIF('Inyección reconocida'!B:B,$B42,'Inyección reconocida'!P:P)</f>
        <v>0</v>
      </c>
      <c r="G42" s="98">
        <f t="shared" si="0"/>
        <v>0</v>
      </c>
      <c r="H42" s="16">
        <v>1707.444792</v>
      </c>
      <c r="I42" s="16">
        <v>0</v>
      </c>
      <c r="J42" s="98">
        <f t="shared" si="1"/>
        <v>1707.444792</v>
      </c>
      <c r="K42" s="98">
        <f t="shared" si="2"/>
        <v>1707.444792</v>
      </c>
      <c r="L42" s="107">
        <f>+SUMIF(Traspasos!$C$8:$C$73,B42,Traspasos!$D$8:$D$73)-SUMIF(Traspasos!$B$8:$B$73,B42,Traspasos!$D$8:$D$73)</f>
        <v>0</v>
      </c>
      <c r="M42" s="107">
        <f t="shared" si="3"/>
        <v>0</v>
      </c>
      <c r="N42" s="108"/>
      <c r="O42" s="107">
        <f t="shared" si="4"/>
        <v>1707</v>
      </c>
      <c r="P42" s="107">
        <f t="shared" si="5"/>
        <v>0</v>
      </c>
      <c r="Q42" s="107">
        <f t="shared" si="6"/>
        <v>0</v>
      </c>
    </row>
    <row r="43" spans="1:17" x14ac:dyDescent="0.2">
      <c r="A43" s="17"/>
      <c r="B43" s="2" t="s">
        <v>54</v>
      </c>
      <c r="C43" s="2" t="str">
        <f>IFERROR(VLOOKUP(B43,'Inyección reconocida'!$B$9:$C$500,2,0),VLOOKUP(B43,Retiros!$B$9:$C$500,2,0))</f>
        <v>SEN</v>
      </c>
      <c r="D43" s="98">
        <f>SUMIF(Retiros!B:B,$B43,Retiros!P:P)</f>
        <v>0</v>
      </c>
      <c r="E43" s="98">
        <f>SUMIF(Obligación!B:B,$B43,Obligación!P:P)</f>
        <v>0</v>
      </c>
      <c r="F43" s="98">
        <f>SUMIF('Inyección reconocida'!B:B,$B43,'Inyección reconocida'!P:P)</f>
        <v>3802.3446729999978</v>
      </c>
      <c r="G43" s="98">
        <f t="shared" si="0"/>
        <v>3802.3446729999978</v>
      </c>
      <c r="H43" s="16">
        <v>3707.7386579999998</v>
      </c>
      <c r="I43" s="16">
        <v>0</v>
      </c>
      <c r="J43" s="98">
        <f t="shared" si="1"/>
        <v>7510.083330999998</v>
      </c>
      <c r="K43" s="98">
        <f t="shared" si="2"/>
        <v>7510.083330999998</v>
      </c>
      <c r="L43" s="107">
        <f>+SUMIF(Traspasos!$C$8:$C$73,B43,Traspasos!$D$8:$D$73)-SUMIF(Traspasos!$B$8:$B$73,B43,Traspasos!$D$8:$D$73)</f>
        <v>0</v>
      </c>
      <c r="M43" s="107">
        <f t="shared" si="3"/>
        <v>0</v>
      </c>
      <c r="N43" s="108"/>
      <c r="O43" s="107">
        <f t="shared" si="4"/>
        <v>7510</v>
      </c>
      <c r="P43" s="107">
        <f t="shared" si="5"/>
        <v>0</v>
      </c>
      <c r="Q43" s="107">
        <f t="shared" si="6"/>
        <v>3802.3446729999978</v>
      </c>
    </row>
    <row r="44" spans="1:17" x14ac:dyDescent="0.2">
      <c r="A44" s="17"/>
      <c r="B44" s="2" t="s">
        <v>72</v>
      </c>
      <c r="C44" s="2" t="str">
        <f>IFERROR(VLOOKUP(B44,'Inyección reconocida'!$B$9:$C$500,2,0),VLOOKUP(B44,Retiros!$B$9:$C$500,2,0))</f>
        <v>SEN</v>
      </c>
      <c r="D44" s="98">
        <f>SUMIF(Retiros!B:B,$B44,Retiros!P:P)</f>
        <v>0</v>
      </c>
      <c r="E44" s="98">
        <f>SUMIF(Obligación!B:B,$B44,Obligación!P:P)</f>
        <v>0</v>
      </c>
      <c r="F44" s="98">
        <f>SUMIF('Inyección reconocida'!B:B,$B44,'Inyección reconocida'!P:P)</f>
        <v>0</v>
      </c>
      <c r="G44" s="98">
        <f t="shared" si="0"/>
        <v>0</v>
      </c>
      <c r="H44" s="16">
        <v>0</v>
      </c>
      <c r="I44" s="16">
        <v>0</v>
      </c>
      <c r="J44" s="98">
        <f t="shared" si="1"/>
        <v>0</v>
      </c>
      <c r="K44" s="98">
        <f t="shared" si="2"/>
        <v>0</v>
      </c>
      <c r="L44" s="107">
        <f>+SUMIF(Traspasos!$C$8:$C$73,B44,Traspasos!$D$8:$D$73)-SUMIF(Traspasos!$B$8:$B$73,B44,Traspasos!$D$8:$D$73)</f>
        <v>0</v>
      </c>
      <c r="M44" s="107">
        <f t="shared" si="3"/>
        <v>0</v>
      </c>
      <c r="N44" s="108"/>
      <c r="O44" s="107">
        <f t="shared" si="4"/>
        <v>0</v>
      </c>
      <c r="P44" s="107">
        <f t="shared" si="5"/>
        <v>0</v>
      </c>
      <c r="Q44" s="107">
        <f t="shared" si="6"/>
        <v>0</v>
      </c>
    </row>
    <row r="45" spans="1:17" x14ac:dyDescent="0.2">
      <c r="A45" s="17"/>
      <c r="B45" s="2" t="s">
        <v>773</v>
      </c>
      <c r="C45" s="2" t="str">
        <f>IFERROR(VLOOKUP(B45,'Inyección reconocida'!$B$9:$C$500,2,0),VLOOKUP(B45,Retiros!$B$9:$C$500,2,0))</f>
        <v>SEN</v>
      </c>
      <c r="D45" s="98">
        <f>SUMIF(Retiros!B:B,$B45,Retiros!P:P)</f>
        <v>0</v>
      </c>
      <c r="E45" s="98">
        <f>SUMIF(Obligación!B:B,$B45,Obligación!P:P)</f>
        <v>0</v>
      </c>
      <c r="F45" s="98">
        <f>SUMIF('Inyección reconocida'!B:B,$B45,'Inyección reconocida'!P:P)</f>
        <v>0</v>
      </c>
      <c r="G45" s="98">
        <f t="shared" si="0"/>
        <v>0</v>
      </c>
      <c r="H45" s="16">
        <v>98726.33762723679</v>
      </c>
      <c r="I45" s="16">
        <v>0</v>
      </c>
      <c r="J45" s="98">
        <f t="shared" si="1"/>
        <v>98726.33762723679</v>
      </c>
      <c r="K45" s="98">
        <f t="shared" si="2"/>
        <v>98726.33762723679</v>
      </c>
      <c r="L45" s="107">
        <f>+SUMIF(Traspasos!$C$8:$C$73,B45,Traspasos!$D$8:$D$73)-SUMIF(Traspasos!$B$8:$B$73,B45,Traspasos!$D$8:$D$73)</f>
        <v>0</v>
      </c>
      <c r="M45" s="107">
        <f t="shared" si="3"/>
        <v>0</v>
      </c>
      <c r="N45" s="108"/>
      <c r="O45" s="107">
        <f t="shared" si="4"/>
        <v>98726</v>
      </c>
      <c r="P45" s="107">
        <f t="shared" si="5"/>
        <v>0</v>
      </c>
      <c r="Q45" s="107">
        <f t="shared" si="6"/>
        <v>0</v>
      </c>
    </row>
    <row r="46" spans="1:17" x14ac:dyDescent="0.2">
      <c r="A46" s="17"/>
      <c r="B46" s="2" t="s">
        <v>749</v>
      </c>
      <c r="C46" s="2" t="str">
        <f>IFERROR(VLOOKUP(B46,'Inyección reconocida'!$B$9:$C$500,2,0),VLOOKUP(B46,Retiros!$B$9:$C$500,2,0))</f>
        <v>SEN</v>
      </c>
      <c r="D46" s="98">
        <f>SUMIF(Retiros!B:B,$B46,Retiros!P:P)</f>
        <v>0</v>
      </c>
      <c r="E46" s="98">
        <f>SUMIF(Obligación!B:B,$B46,Obligación!P:P)</f>
        <v>0</v>
      </c>
      <c r="F46" s="98">
        <f>SUMIF('Inyección reconocida'!B:B,$B46,'Inyección reconocida'!P:P)</f>
        <v>6801.2486449999997</v>
      </c>
      <c r="G46" s="98">
        <f t="shared" si="0"/>
        <v>6801.2486449999997</v>
      </c>
      <c r="H46" s="16">
        <v>0</v>
      </c>
      <c r="I46" s="16">
        <v>0</v>
      </c>
      <c r="J46" s="98">
        <f t="shared" si="1"/>
        <v>6801.2486449999997</v>
      </c>
      <c r="K46" s="98">
        <f t="shared" si="2"/>
        <v>6801.2486449999997</v>
      </c>
      <c r="L46" s="107">
        <f>+SUMIF(Traspasos!$C$8:$C$73,B46,Traspasos!$D$8:$D$73)-SUMIF(Traspasos!$B$8:$B$73,B46,Traspasos!$D$8:$D$73)</f>
        <v>0</v>
      </c>
      <c r="M46" s="107">
        <f t="shared" si="3"/>
        <v>0</v>
      </c>
      <c r="N46" s="108"/>
      <c r="O46" s="107">
        <f t="shared" si="4"/>
        <v>6801</v>
      </c>
      <c r="P46" s="107">
        <f t="shared" si="5"/>
        <v>0</v>
      </c>
      <c r="Q46" s="107">
        <f t="shared" si="6"/>
        <v>6801</v>
      </c>
    </row>
    <row r="47" spans="1:17" x14ac:dyDescent="0.2">
      <c r="A47" s="17"/>
      <c r="B47" s="2" t="s">
        <v>750</v>
      </c>
      <c r="C47" s="2" t="str">
        <f>IFERROR(VLOOKUP(B47,'Inyección reconocida'!$B$9:$C$500,2,0),VLOOKUP(B47,Retiros!$B$9:$C$500,2,0))</f>
        <v>SEN</v>
      </c>
      <c r="D47" s="98">
        <f>SUMIF(Retiros!B:B,$B47,Retiros!P:P)</f>
        <v>0</v>
      </c>
      <c r="E47" s="98">
        <f>SUMIF(Obligación!B:B,$B47,Obligación!P:P)</f>
        <v>0</v>
      </c>
      <c r="F47" s="98">
        <f>SUMIF('Inyección reconocida'!B:B,$B47,'Inyección reconocida'!P:P)</f>
        <v>32577.070052000003</v>
      </c>
      <c r="G47" s="98">
        <f t="shared" si="0"/>
        <v>32577.070052000003</v>
      </c>
      <c r="H47" s="16">
        <v>0</v>
      </c>
      <c r="I47" s="16">
        <v>0</v>
      </c>
      <c r="J47" s="98">
        <f t="shared" si="1"/>
        <v>32577.070052000003</v>
      </c>
      <c r="K47" s="98">
        <f t="shared" si="2"/>
        <v>32577.070052000003</v>
      </c>
      <c r="L47" s="107">
        <f>+SUMIF(Traspasos!$C$8:$C$73,B47,Traspasos!$D$8:$D$73)-SUMIF(Traspasos!$B$8:$B$73,B47,Traspasos!$D$8:$D$73)</f>
        <v>0</v>
      </c>
      <c r="M47" s="107">
        <f t="shared" si="3"/>
        <v>0</v>
      </c>
      <c r="N47" s="108"/>
      <c r="O47" s="107">
        <f t="shared" si="4"/>
        <v>32577</v>
      </c>
      <c r="P47" s="107">
        <f t="shared" si="5"/>
        <v>0</v>
      </c>
      <c r="Q47" s="107">
        <f t="shared" si="6"/>
        <v>32577</v>
      </c>
    </row>
    <row r="48" spans="1:17" x14ac:dyDescent="0.2">
      <c r="A48" s="17"/>
      <c r="B48" s="2" t="s">
        <v>709</v>
      </c>
      <c r="C48" s="2" t="str">
        <f>IFERROR(VLOOKUP(B48,'Inyección reconocida'!$B$9:$C$500,2,0),VLOOKUP(B48,Retiros!$B$9:$C$500,2,0))</f>
        <v>SEN</v>
      </c>
      <c r="D48" s="98">
        <f>SUMIF(Retiros!B:B,$B48,Retiros!P:P)</f>
        <v>0</v>
      </c>
      <c r="E48" s="98">
        <f>SUMIF(Obligación!B:B,$B48,Obligación!P:P)</f>
        <v>0</v>
      </c>
      <c r="F48" s="98">
        <f>SUMIF('Inyección reconocida'!B:B,$B48,'Inyección reconocida'!P:P)</f>
        <v>8.7344669999999986</v>
      </c>
      <c r="G48" s="98">
        <f t="shared" si="0"/>
        <v>8.7344669999999986</v>
      </c>
      <c r="H48" s="16">
        <v>7.7395390000000024</v>
      </c>
      <c r="I48" s="16">
        <v>0</v>
      </c>
      <c r="J48" s="98">
        <f t="shared" si="1"/>
        <v>16.474006000000003</v>
      </c>
      <c r="K48" s="98">
        <f t="shared" si="2"/>
        <v>16.474006000000003</v>
      </c>
      <c r="L48" s="107">
        <f>+SUMIF(Traspasos!$C$8:$C$73,B48,Traspasos!$D$8:$D$73)-SUMIF(Traspasos!$B$8:$B$73,B48,Traspasos!$D$8:$D$73)</f>
        <v>0</v>
      </c>
      <c r="M48" s="107">
        <f t="shared" si="3"/>
        <v>0</v>
      </c>
      <c r="N48" s="108"/>
      <c r="O48" s="107">
        <f t="shared" si="4"/>
        <v>16</v>
      </c>
      <c r="P48" s="107">
        <f t="shared" si="5"/>
        <v>0</v>
      </c>
      <c r="Q48" s="107">
        <f t="shared" si="6"/>
        <v>8.7344669999999986</v>
      </c>
    </row>
    <row r="49" spans="1:17" x14ac:dyDescent="0.2">
      <c r="A49" s="17"/>
      <c r="B49" s="2" t="s">
        <v>76</v>
      </c>
      <c r="C49" s="2" t="str">
        <f>IFERROR(VLOOKUP(B49,'Inyección reconocida'!$B$9:$C$500,2,0),VLOOKUP(B49,Retiros!$B$9:$C$500,2,0))</f>
        <v>SEN</v>
      </c>
      <c r="D49" s="98">
        <f>SUMIF(Retiros!B:B,$B49,Retiros!P:P)</f>
        <v>0</v>
      </c>
      <c r="E49" s="98">
        <f>SUMIF(Obligación!B:B,$B49,Obligación!P:P)</f>
        <v>0</v>
      </c>
      <c r="F49" s="98">
        <f>SUMIF('Inyección reconocida'!B:B,$B49,'Inyección reconocida'!P:P)</f>
        <v>0</v>
      </c>
      <c r="G49" s="98">
        <f t="shared" si="0"/>
        <v>0</v>
      </c>
      <c r="H49" s="16">
        <v>0</v>
      </c>
      <c r="I49" s="16">
        <v>0</v>
      </c>
      <c r="J49" s="98">
        <f t="shared" si="1"/>
        <v>0</v>
      </c>
      <c r="K49" s="98">
        <f t="shared" si="2"/>
        <v>0</v>
      </c>
      <c r="L49" s="107">
        <f>+SUMIF(Traspasos!$C$8:$C$73,B49,Traspasos!$D$8:$D$73)-SUMIF(Traspasos!$B$8:$B$73,B49,Traspasos!$D$8:$D$73)</f>
        <v>0</v>
      </c>
      <c r="M49" s="107">
        <f t="shared" si="3"/>
        <v>0</v>
      </c>
      <c r="N49" s="108"/>
      <c r="O49" s="107">
        <f t="shared" si="4"/>
        <v>0</v>
      </c>
      <c r="P49" s="107">
        <f t="shared" si="5"/>
        <v>0</v>
      </c>
      <c r="Q49" s="107">
        <f t="shared" si="6"/>
        <v>0</v>
      </c>
    </row>
    <row r="50" spans="1:17" x14ac:dyDescent="0.2">
      <c r="A50" s="17"/>
      <c r="B50" s="2" t="s">
        <v>618</v>
      </c>
      <c r="C50" s="2" t="str">
        <f>IFERROR(VLOOKUP(B50,'Inyección reconocida'!$B$9:$C$500,2,0),VLOOKUP(B50,Retiros!$B$9:$C$500,2,0))</f>
        <v>SEN</v>
      </c>
      <c r="D50" s="98">
        <f>SUMIF(Retiros!B:B,$B50,Retiros!P:P)</f>
        <v>0</v>
      </c>
      <c r="E50" s="98">
        <f>SUMIF(Obligación!B:B,$B50,Obligación!P:P)</f>
        <v>0</v>
      </c>
      <c r="F50" s="98">
        <f>SUMIF('Inyección reconocida'!B:B,$B50,'Inyección reconocida'!P:P)</f>
        <v>20534.121949999997</v>
      </c>
      <c r="G50" s="98">
        <f t="shared" si="0"/>
        <v>20534.121949999997</v>
      </c>
      <c r="H50" s="16">
        <v>22676.360821000002</v>
      </c>
      <c r="I50" s="16">
        <v>0</v>
      </c>
      <c r="J50" s="98">
        <f t="shared" si="1"/>
        <v>43210.482770999995</v>
      </c>
      <c r="K50" s="98">
        <f t="shared" si="2"/>
        <v>43210.482770999995</v>
      </c>
      <c r="L50" s="107">
        <f>+SUMIF(Traspasos!$C$8:$C$73,B50,Traspasos!$D$8:$D$73)-SUMIF(Traspasos!$B$8:$B$73,B50,Traspasos!$D$8:$D$73)</f>
        <v>0</v>
      </c>
      <c r="M50" s="107">
        <f t="shared" si="3"/>
        <v>0</v>
      </c>
      <c r="N50" s="108"/>
      <c r="O50" s="107">
        <f t="shared" si="4"/>
        <v>43210</v>
      </c>
      <c r="P50" s="107">
        <f t="shared" si="5"/>
        <v>0</v>
      </c>
      <c r="Q50" s="107">
        <f t="shared" si="6"/>
        <v>20534.121949999997</v>
      </c>
    </row>
    <row r="51" spans="1:17" x14ac:dyDescent="0.2">
      <c r="A51" s="17"/>
      <c r="B51" s="2" t="s">
        <v>702</v>
      </c>
      <c r="C51" s="2" t="str">
        <f>IFERROR(VLOOKUP(B51,'Inyección reconocida'!$B$9:$C$500,2,0),VLOOKUP(B51,Retiros!$B$9:$C$500,2,0))</f>
        <v>SEN</v>
      </c>
      <c r="D51" s="98">
        <f>SUMIF(Retiros!B:B,$B51,Retiros!P:P)</f>
        <v>0</v>
      </c>
      <c r="E51" s="98">
        <f>SUMIF(Obligación!B:B,$B51,Obligación!P:P)</f>
        <v>0</v>
      </c>
      <c r="F51" s="98">
        <f>SUMIF('Inyección reconocida'!B:B,$B51,'Inyección reconocida'!P:P)</f>
        <v>17700.911527</v>
      </c>
      <c r="G51" s="98">
        <f t="shared" si="0"/>
        <v>17700.911527</v>
      </c>
      <c r="H51" s="16">
        <v>6338.3845760000013</v>
      </c>
      <c r="I51" s="16">
        <v>0</v>
      </c>
      <c r="J51" s="98">
        <f t="shared" si="1"/>
        <v>24039.296103000001</v>
      </c>
      <c r="K51" s="98">
        <f t="shared" si="2"/>
        <v>24039.296103000001</v>
      </c>
      <c r="L51" s="107">
        <f>+SUMIF(Traspasos!$C$8:$C$73,B51,Traspasos!$D$8:$D$73)-SUMIF(Traspasos!$B$8:$B$73,B51,Traspasos!$D$8:$D$73)</f>
        <v>0</v>
      </c>
      <c r="M51" s="107">
        <f t="shared" si="3"/>
        <v>0</v>
      </c>
      <c r="N51" s="108"/>
      <c r="O51" s="107">
        <f t="shared" si="4"/>
        <v>24039</v>
      </c>
      <c r="P51" s="107">
        <f t="shared" si="5"/>
        <v>0</v>
      </c>
      <c r="Q51" s="107">
        <f t="shared" si="6"/>
        <v>17700.911527</v>
      </c>
    </row>
    <row r="52" spans="1:17" x14ac:dyDescent="0.2">
      <c r="A52" s="17"/>
      <c r="B52" s="2" t="s">
        <v>746</v>
      </c>
      <c r="C52" s="2" t="str">
        <f>IFERROR(VLOOKUP(B52,'Inyección reconocida'!$B$9:$C$500,2,0),VLOOKUP(B52,Retiros!$B$9:$C$500,2,0))</f>
        <v>SEN</v>
      </c>
      <c r="D52" s="98">
        <f>SUMIF(Retiros!B:B,$B52,Retiros!P:P)</f>
        <v>0</v>
      </c>
      <c r="E52" s="98">
        <f>SUMIF(Obligación!B:B,$B52,Obligación!P:P)</f>
        <v>0</v>
      </c>
      <c r="F52" s="98">
        <f>SUMIF('Inyección reconocida'!B:B,$B52,'Inyección reconocida'!P:P)</f>
        <v>4630.1010229999993</v>
      </c>
      <c r="G52" s="98">
        <f t="shared" si="0"/>
        <v>4630.1010229999993</v>
      </c>
      <c r="H52" s="16">
        <v>0</v>
      </c>
      <c r="I52" s="16">
        <v>0</v>
      </c>
      <c r="J52" s="98">
        <f t="shared" si="1"/>
        <v>4630.1010229999993</v>
      </c>
      <c r="K52" s="98">
        <f t="shared" si="2"/>
        <v>4630.1010229999993</v>
      </c>
      <c r="L52" s="107">
        <f>+SUMIF(Traspasos!$C$8:$C$73,B52,Traspasos!$D$8:$D$73)-SUMIF(Traspasos!$B$8:$B$73,B52,Traspasos!$D$8:$D$73)</f>
        <v>0</v>
      </c>
      <c r="M52" s="107">
        <f t="shared" si="3"/>
        <v>0</v>
      </c>
      <c r="N52" s="108"/>
      <c r="O52" s="107">
        <f t="shared" si="4"/>
        <v>4630</v>
      </c>
      <c r="P52" s="107">
        <f t="shared" si="5"/>
        <v>0</v>
      </c>
      <c r="Q52" s="107">
        <f t="shared" si="6"/>
        <v>4630</v>
      </c>
    </row>
    <row r="53" spans="1:17" x14ac:dyDescent="0.2">
      <c r="A53" s="17"/>
      <c r="B53" s="2" t="s">
        <v>778</v>
      </c>
      <c r="C53" s="2" t="str">
        <f>IFERROR(VLOOKUP(B53,'Inyección reconocida'!$B$9:$C$500,2,0),VLOOKUP(B53,Retiros!$B$9:$C$500,2,0))</f>
        <v>SEN</v>
      </c>
      <c r="D53" s="98">
        <f>SUMIF(Retiros!B:B,$B53,Retiros!P:P)</f>
        <v>0</v>
      </c>
      <c r="E53" s="98">
        <f>SUMIF(Obligación!B:B,$B53,Obligación!P:P)</f>
        <v>0</v>
      </c>
      <c r="F53" s="98">
        <f>SUMIF('Inyección reconocida'!B:B,$B53,'Inyección reconocida'!P:P)</f>
        <v>2958.3986299999997</v>
      </c>
      <c r="G53" s="98">
        <f t="shared" si="0"/>
        <v>2958.3986299999997</v>
      </c>
      <c r="H53" s="16">
        <v>0</v>
      </c>
      <c r="I53" s="16">
        <v>0</v>
      </c>
      <c r="J53" s="98">
        <f t="shared" si="1"/>
        <v>2958.3986299999997</v>
      </c>
      <c r="K53" s="98">
        <f t="shared" si="2"/>
        <v>2958.3986299999997</v>
      </c>
      <c r="L53" s="107">
        <f>+SUMIF(Traspasos!$C$8:$C$73,B53,Traspasos!$D$8:$D$73)-SUMIF(Traspasos!$B$8:$B$73,B53,Traspasos!$D$8:$D$73)</f>
        <v>0</v>
      </c>
      <c r="M53" s="107">
        <f t="shared" si="3"/>
        <v>0</v>
      </c>
      <c r="N53" s="108"/>
      <c r="O53" s="107">
        <f t="shared" si="4"/>
        <v>2958</v>
      </c>
      <c r="P53" s="107">
        <f t="shared" si="5"/>
        <v>0</v>
      </c>
      <c r="Q53" s="107">
        <f t="shared" si="6"/>
        <v>2958</v>
      </c>
    </row>
    <row r="54" spans="1:17" x14ac:dyDescent="0.2">
      <c r="A54" s="17"/>
      <c r="B54" s="2" t="s">
        <v>609</v>
      </c>
      <c r="C54" s="2" t="str">
        <f>IFERROR(VLOOKUP(B54,'Inyección reconocida'!$B$9:$C$500,2,0),VLOOKUP(B54,Retiros!$B$9:$C$500,2,0))</f>
        <v>SEN</v>
      </c>
      <c r="D54" s="98">
        <f>SUMIF(Retiros!B:B,$B54,Retiros!P:P)</f>
        <v>125104.15311174876</v>
      </c>
      <c r="E54" s="98">
        <f>SUMIF(Obligación!B:B,$B54,Obligación!P:P)</f>
        <v>12510.415311174878</v>
      </c>
      <c r="F54" s="98">
        <f>SUMIF('Inyección reconocida'!B:B,$B54,'Inyección reconocida'!P:P)</f>
        <v>207023.08888899995</v>
      </c>
      <c r="G54" s="98">
        <f t="shared" si="0"/>
        <v>194512.67357782507</v>
      </c>
      <c r="H54" s="16">
        <v>190516.02469399991</v>
      </c>
      <c r="I54" s="16">
        <v>13048.35737516739</v>
      </c>
      <c r="J54" s="98">
        <f t="shared" si="1"/>
        <v>371980.34089665761</v>
      </c>
      <c r="K54" s="98">
        <f t="shared" si="2"/>
        <v>371980.34089665761</v>
      </c>
      <c r="L54" s="107">
        <f>+SUMIF(Traspasos!$C$8:$C$73,B54,Traspasos!$D$8:$D$73)-SUMIF(Traspasos!$B$8:$B$73,B54,Traspasos!$D$8:$D$73)</f>
        <v>0</v>
      </c>
      <c r="M54" s="107">
        <f t="shared" si="3"/>
        <v>0</v>
      </c>
      <c r="N54" s="108"/>
      <c r="O54" s="107">
        <f t="shared" si="4"/>
        <v>371980</v>
      </c>
      <c r="P54" s="107">
        <f t="shared" si="5"/>
        <v>0</v>
      </c>
      <c r="Q54" s="107">
        <f t="shared" si="6"/>
        <v>207023.08888899995</v>
      </c>
    </row>
    <row r="55" spans="1:17" x14ac:dyDescent="0.2">
      <c r="A55" s="17"/>
      <c r="B55" s="2" t="s">
        <v>628</v>
      </c>
      <c r="C55" s="2" t="str">
        <f>IFERROR(VLOOKUP(B55,'Inyección reconocida'!$B$9:$C$500,2,0),VLOOKUP(B55,Retiros!$B$9:$C$500,2,0))</f>
        <v>SEN</v>
      </c>
      <c r="D55" s="98">
        <f>SUMIF(Retiros!B:B,$B55,Retiros!P:P)</f>
        <v>1765982.2664509243</v>
      </c>
      <c r="E55" s="98">
        <f>SUMIF(Obligación!B:B,$B55,Obligación!P:P)</f>
        <v>127167.24530673983</v>
      </c>
      <c r="F55" s="98">
        <f>SUMIF('Inyección reconocida'!B:B,$B55,'Inyección reconocida'!P:P)</f>
        <v>0</v>
      </c>
      <c r="G55" s="98">
        <f t="shared" si="0"/>
        <v>-127167.24530673983</v>
      </c>
      <c r="H55" s="16">
        <v>0</v>
      </c>
      <c r="I55" s="16">
        <v>112799.93802927538</v>
      </c>
      <c r="J55" s="98">
        <f t="shared" si="1"/>
        <v>-239967.18333601521</v>
      </c>
      <c r="K55" s="98">
        <f t="shared" si="2"/>
        <v>0</v>
      </c>
      <c r="L55" s="107">
        <f>+SUMIF(Traspasos!$C$8:$C$73,B55,Traspasos!$D$8:$D$73)-SUMIF(Traspasos!$B$8:$B$73,B55,Traspasos!$D$8:$D$73)</f>
        <v>0</v>
      </c>
      <c r="M55" s="107">
        <f t="shared" si="3"/>
        <v>239967.18333601521</v>
      </c>
      <c r="N55" s="108"/>
      <c r="O55" s="107">
        <f t="shared" si="4"/>
        <v>-239967</v>
      </c>
      <c r="P55" s="107">
        <f t="shared" si="5"/>
        <v>95986.8</v>
      </c>
      <c r="Q55" s="107">
        <f t="shared" si="6"/>
        <v>0</v>
      </c>
    </row>
    <row r="56" spans="1:17" x14ac:dyDescent="0.2">
      <c r="A56" s="17"/>
      <c r="B56" s="2" t="s">
        <v>2</v>
      </c>
      <c r="C56" s="2" t="str">
        <f>IFERROR(VLOOKUP(B56,'Inyección reconocida'!$B$9:$C$500,2,0),VLOOKUP(B56,Retiros!$B$9:$C$500,2,0))</f>
        <v>SEN</v>
      </c>
      <c r="D56" s="98">
        <f>SUMIF(Retiros!B:B,$B56,Retiros!P:P)</f>
        <v>9588380.3194611818</v>
      </c>
      <c r="E56" s="98">
        <f>SUMIF(Obligación!B:B,$B56,Obligación!P:P)</f>
        <v>687777.30371350958</v>
      </c>
      <c r="F56" s="98">
        <f>SUMIF('Inyección reconocida'!B:B,$B56,'Inyección reconocida'!P:P)</f>
        <v>112035.91249449998</v>
      </c>
      <c r="G56" s="98">
        <f t="shared" si="0"/>
        <v>-575741.39121900965</v>
      </c>
      <c r="H56" s="16">
        <v>77875.639710600037</v>
      </c>
      <c r="I56" s="16">
        <v>538515.69541828171</v>
      </c>
      <c r="J56" s="98">
        <f t="shared" si="1"/>
        <v>-1036381.4469266913</v>
      </c>
      <c r="K56" s="98">
        <f t="shared" si="2"/>
        <v>0</v>
      </c>
      <c r="L56" s="107">
        <f>+SUMIF(Traspasos!$C$8:$C$73,B56,Traspasos!$D$8:$D$73)-SUMIF(Traspasos!$B$8:$B$73,B56,Traspasos!$D$8:$D$73)</f>
        <v>0</v>
      </c>
      <c r="M56" s="107">
        <f t="shared" si="3"/>
        <v>1036381.4469266913</v>
      </c>
      <c r="N56" s="108"/>
      <c r="O56" s="107">
        <f t="shared" si="4"/>
        <v>-1036381</v>
      </c>
      <c r="P56" s="107">
        <f t="shared" si="5"/>
        <v>414552.4</v>
      </c>
      <c r="Q56" s="107">
        <f t="shared" si="6"/>
        <v>0</v>
      </c>
    </row>
    <row r="57" spans="1:17" x14ac:dyDescent="0.2">
      <c r="A57" s="17"/>
      <c r="B57" s="2" t="s">
        <v>154</v>
      </c>
      <c r="C57" s="2" t="str">
        <f>IFERROR(VLOOKUP(B57,'Inyección reconocida'!$B$9:$C$500,2,0),VLOOKUP(B57,Retiros!$B$9:$C$500,2,0))</f>
        <v>SEN</v>
      </c>
      <c r="D57" s="98">
        <f>SUMIF(Retiros!B:B,$B57,Retiros!P:P)</f>
        <v>0</v>
      </c>
      <c r="E57" s="98">
        <f>SUMIF(Obligación!B:B,$B57,Obligación!P:P)</f>
        <v>0</v>
      </c>
      <c r="F57" s="98">
        <f>SUMIF('Inyección reconocida'!B:B,$B57,'Inyección reconocida'!P:P)</f>
        <v>25531.815119000006</v>
      </c>
      <c r="G57" s="98">
        <f t="shared" si="0"/>
        <v>25531.815119000006</v>
      </c>
      <c r="H57" s="16">
        <v>28972.500714999991</v>
      </c>
      <c r="I57" s="16">
        <v>0</v>
      </c>
      <c r="J57" s="98">
        <f t="shared" si="1"/>
        <v>54504.315833999994</v>
      </c>
      <c r="K57" s="98">
        <f t="shared" si="2"/>
        <v>54504.315833999994</v>
      </c>
      <c r="L57" s="107">
        <f>+SUMIF(Traspasos!$C$8:$C$73,B57,Traspasos!$D$8:$D$73)-SUMIF(Traspasos!$B$8:$B$73,B57,Traspasos!$D$8:$D$73)</f>
        <v>0</v>
      </c>
      <c r="M57" s="107">
        <f t="shared" si="3"/>
        <v>0</v>
      </c>
      <c r="N57" s="108"/>
      <c r="O57" s="107">
        <f t="shared" si="4"/>
        <v>54504</v>
      </c>
      <c r="P57" s="107">
        <f t="shared" si="5"/>
        <v>0</v>
      </c>
      <c r="Q57" s="107">
        <f t="shared" si="6"/>
        <v>25531.815119000006</v>
      </c>
    </row>
    <row r="58" spans="1:17" x14ac:dyDescent="0.2">
      <c r="A58" s="17"/>
      <c r="B58" s="2" t="s">
        <v>128</v>
      </c>
      <c r="C58" s="2" t="str">
        <f>IFERROR(VLOOKUP(B58,'Inyección reconocida'!$B$9:$C$500,2,0),VLOOKUP(B58,Retiros!$B$9:$C$500,2,0))</f>
        <v>SEN</v>
      </c>
      <c r="D58" s="98">
        <f>SUMIF(Retiros!B:B,$B58,Retiros!P:P)</f>
        <v>0</v>
      </c>
      <c r="E58" s="98">
        <f>SUMIF(Obligación!B:B,$B58,Obligación!P:P)</f>
        <v>0</v>
      </c>
      <c r="F58" s="98">
        <f>SUMIF('Inyección reconocida'!B:B,$B58,'Inyección reconocida'!P:P)</f>
        <v>0</v>
      </c>
      <c r="G58" s="98">
        <f t="shared" si="0"/>
        <v>0</v>
      </c>
      <c r="H58" s="16">
        <v>0</v>
      </c>
      <c r="I58" s="16">
        <v>25194.162645270004</v>
      </c>
      <c r="J58" s="98">
        <f t="shared" si="1"/>
        <v>-25194.162645270004</v>
      </c>
      <c r="K58" s="98">
        <f t="shared" si="2"/>
        <v>0</v>
      </c>
      <c r="L58" s="107">
        <f>+SUMIF(Traspasos!$C$8:$C$73,B58,Traspasos!$D$8:$D$73)-SUMIF(Traspasos!$B$8:$B$73,B58,Traspasos!$D$8:$D$73)</f>
        <v>0</v>
      </c>
      <c r="M58" s="107">
        <f t="shared" si="3"/>
        <v>25194.162645270004</v>
      </c>
      <c r="N58" s="108"/>
      <c r="O58" s="107">
        <f t="shared" si="4"/>
        <v>-25194</v>
      </c>
      <c r="P58" s="107">
        <f t="shared" si="5"/>
        <v>10077.6</v>
      </c>
      <c r="Q58" s="107">
        <f t="shared" si="6"/>
        <v>0</v>
      </c>
    </row>
    <row r="59" spans="1:17" x14ac:dyDescent="0.2">
      <c r="A59" s="17"/>
      <c r="B59" s="2" t="s">
        <v>77</v>
      </c>
      <c r="C59" s="2" t="str">
        <f>IFERROR(VLOOKUP(B59,'Inyección reconocida'!$B$9:$C$500,2,0),VLOOKUP(B59,Retiros!$B$9:$C$500,2,0))</f>
        <v>SEN</v>
      </c>
      <c r="D59" s="98">
        <f>SUMIF(Retiros!B:B,$B59,Retiros!P:P)</f>
        <v>49776.41717499998</v>
      </c>
      <c r="E59" s="98">
        <f>SUMIF(Obligación!B:B,$B59,Obligación!P:P)</f>
        <v>4977.6417174999997</v>
      </c>
      <c r="F59" s="98">
        <f>SUMIF('Inyección reconocida'!B:B,$B59,'Inyección reconocida'!P:P)</f>
        <v>222309.28606299998</v>
      </c>
      <c r="G59" s="98">
        <f t="shared" si="0"/>
        <v>217331.64434549998</v>
      </c>
      <c r="H59" s="16">
        <v>277750.64402899996</v>
      </c>
      <c r="I59" s="16">
        <v>4004.8452768599986</v>
      </c>
      <c r="J59" s="98">
        <f t="shared" si="1"/>
        <v>491077.44309763995</v>
      </c>
      <c r="K59" s="98">
        <f t="shared" si="2"/>
        <v>491077.44309763995</v>
      </c>
      <c r="L59" s="107">
        <f>+SUMIF(Traspasos!$C$8:$C$73,B59,Traspasos!$D$8:$D$73)-SUMIF(Traspasos!$B$8:$B$73,B59,Traspasos!$D$8:$D$73)</f>
        <v>0</v>
      </c>
      <c r="M59" s="107">
        <f t="shared" si="3"/>
        <v>0</v>
      </c>
      <c r="N59" s="108"/>
      <c r="O59" s="107">
        <f t="shared" si="4"/>
        <v>491077</v>
      </c>
      <c r="P59" s="107">
        <f t="shared" si="5"/>
        <v>0</v>
      </c>
      <c r="Q59" s="107">
        <f t="shared" si="6"/>
        <v>222309.28606299998</v>
      </c>
    </row>
    <row r="60" spans="1:17" x14ac:dyDescent="0.2">
      <c r="A60" s="17"/>
      <c r="B60" s="2" t="s">
        <v>180</v>
      </c>
      <c r="C60" s="2" t="str">
        <f>IFERROR(VLOOKUP(B60,'Inyección reconocida'!$B$9:$C$500,2,0),VLOOKUP(B60,Retiros!$B$9:$C$500,2,0))</f>
        <v>SEN</v>
      </c>
      <c r="D60" s="98">
        <f>SUMIF(Retiros!B:B,$B60,Retiros!P:P)</f>
        <v>0</v>
      </c>
      <c r="E60" s="98">
        <f>SUMIF(Obligación!B:B,$B60,Obligación!P:P)</f>
        <v>0</v>
      </c>
      <c r="F60" s="98">
        <f>SUMIF('Inyección reconocida'!B:B,$B60,'Inyección reconocida'!P:P)</f>
        <v>5215.1920150000005</v>
      </c>
      <c r="G60" s="98">
        <f t="shared" si="0"/>
        <v>5215.1920150000005</v>
      </c>
      <c r="H60" s="16">
        <v>5168.5333150000006</v>
      </c>
      <c r="I60" s="16">
        <v>0</v>
      </c>
      <c r="J60" s="98">
        <f t="shared" si="1"/>
        <v>10383.725330000001</v>
      </c>
      <c r="K60" s="98">
        <f t="shared" si="2"/>
        <v>10383.725330000001</v>
      </c>
      <c r="L60" s="107">
        <f>+SUMIF(Traspasos!$C$8:$C$73,B60,Traspasos!$D$8:$D$73)-SUMIF(Traspasos!$B$8:$B$73,B60,Traspasos!$D$8:$D$73)</f>
        <v>0</v>
      </c>
      <c r="M60" s="107">
        <f t="shared" si="3"/>
        <v>0</v>
      </c>
      <c r="N60" s="108"/>
      <c r="O60" s="107">
        <f t="shared" si="4"/>
        <v>10384</v>
      </c>
      <c r="P60" s="107">
        <f t="shared" si="5"/>
        <v>0</v>
      </c>
      <c r="Q60" s="107">
        <f t="shared" si="6"/>
        <v>5215.1920150000005</v>
      </c>
    </row>
    <row r="61" spans="1:17" x14ac:dyDescent="0.2">
      <c r="A61" s="17"/>
      <c r="B61" s="2" t="s">
        <v>616</v>
      </c>
      <c r="C61" s="2" t="str">
        <f>IFERROR(VLOOKUP(B61,'Inyección reconocida'!$B$9:$C$500,2,0),VLOOKUP(B61,Retiros!$B$9:$C$500,2,0))</f>
        <v>SEN</v>
      </c>
      <c r="D61" s="98">
        <f>SUMIF(Retiros!B:B,$B61,Retiros!P:P)</f>
        <v>199989.03266800006</v>
      </c>
      <c r="E61" s="98">
        <f>SUMIF(Obligación!B:B,$B61,Obligación!P:P)</f>
        <v>19998.903266800004</v>
      </c>
      <c r="F61" s="98">
        <f>SUMIF('Inyección reconocida'!B:B,$B61,'Inyección reconocida'!P:P)</f>
        <v>285159.48656899994</v>
      </c>
      <c r="G61" s="98">
        <f t="shared" si="0"/>
        <v>265160.58330219996</v>
      </c>
      <c r="H61" s="16">
        <v>237007.13567899997</v>
      </c>
      <c r="I61" s="16">
        <v>23957.578831410028</v>
      </c>
      <c r="J61" s="98">
        <f t="shared" si="1"/>
        <v>478210.14014978986</v>
      </c>
      <c r="K61" s="98">
        <f t="shared" si="2"/>
        <v>478210.14014978986</v>
      </c>
      <c r="L61" s="107">
        <f>+SUMIF(Traspasos!$C$8:$C$73,B61,Traspasos!$D$8:$D$73)-SUMIF(Traspasos!$B$8:$B$73,B61,Traspasos!$D$8:$D$73)</f>
        <v>0</v>
      </c>
      <c r="M61" s="107">
        <f t="shared" si="3"/>
        <v>0</v>
      </c>
      <c r="N61" s="108"/>
      <c r="O61" s="107">
        <f t="shared" si="4"/>
        <v>478210</v>
      </c>
      <c r="P61" s="107">
        <f t="shared" si="5"/>
        <v>0</v>
      </c>
      <c r="Q61" s="107">
        <f t="shared" si="6"/>
        <v>285159.48656899994</v>
      </c>
    </row>
    <row r="62" spans="1:17" x14ac:dyDescent="0.2">
      <c r="A62" s="17"/>
      <c r="B62" s="2" t="s">
        <v>125</v>
      </c>
      <c r="C62" s="2" t="str">
        <f>IFERROR(VLOOKUP(B62,'Inyección reconocida'!$B$9:$C$500,2,0),VLOOKUP(B62,Retiros!$B$9:$C$500,2,0))</f>
        <v>SEN</v>
      </c>
      <c r="D62" s="98">
        <f>SUMIF(Retiros!B:B,$B62,Retiros!P:P)</f>
        <v>0</v>
      </c>
      <c r="E62" s="98">
        <f>SUMIF(Obligación!B:B,$B62,Obligación!P:P)</f>
        <v>0</v>
      </c>
      <c r="F62" s="98">
        <f>SUMIF('Inyección reconocida'!B:B,$B62,'Inyección reconocida'!P:P)</f>
        <v>1800.1353400000003</v>
      </c>
      <c r="G62" s="98">
        <f t="shared" si="0"/>
        <v>1800.1353400000003</v>
      </c>
      <c r="H62" s="16">
        <v>1476.4341759999998</v>
      </c>
      <c r="I62" s="16">
        <v>0</v>
      </c>
      <c r="J62" s="98">
        <f t="shared" si="1"/>
        <v>3276.569516</v>
      </c>
      <c r="K62" s="98">
        <f t="shared" si="2"/>
        <v>3276.569516</v>
      </c>
      <c r="L62" s="107">
        <f>+SUMIF(Traspasos!$C$8:$C$73,B62,Traspasos!$D$8:$D$73)-SUMIF(Traspasos!$B$8:$B$73,B62,Traspasos!$D$8:$D$73)</f>
        <v>0</v>
      </c>
      <c r="M62" s="107">
        <f t="shared" si="3"/>
        <v>0</v>
      </c>
      <c r="N62" s="108"/>
      <c r="O62" s="107">
        <f t="shared" si="4"/>
        <v>3277</v>
      </c>
      <c r="P62" s="107">
        <f t="shared" si="5"/>
        <v>0</v>
      </c>
      <c r="Q62" s="107">
        <f t="shared" si="6"/>
        <v>1800.1353400000003</v>
      </c>
    </row>
    <row r="63" spans="1:17" x14ac:dyDescent="0.2">
      <c r="A63" s="17"/>
      <c r="B63" s="2" t="s">
        <v>739</v>
      </c>
      <c r="C63" s="2" t="str">
        <f>IFERROR(VLOOKUP(B63,'Inyección reconocida'!$B$9:$C$500,2,0),VLOOKUP(B63,Retiros!$B$9:$C$500,2,0))</f>
        <v>SEN</v>
      </c>
      <c r="D63" s="98">
        <f>SUMIF(Retiros!B:B,$B63,Retiros!P:P)</f>
        <v>0</v>
      </c>
      <c r="E63" s="98">
        <f>SUMIF(Obligación!B:B,$B63,Obligación!P:P)</f>
        <v>0</v>
      </c>
      <c r="F63" s="98">
        <f>SUMIF('Inyección reconocida'!B:B,$B63,'Inyección reconocida'!P:P)</f>
        <v>70306.991838000002</v>
      </c>
      <c r="G63" s="98">
        <f t="shared" si="0"/>
        <v>70306.991838000002</v>
      </c>
      <c r="H63" s="16">
        <v>0</v>
      </c>
      <c r="I63" s="16">
        <v>0</v>
      </c>
      <c r="J63" s="98">
        <f t="shared" si="1"/>
        <v>70306.991838000002</v>
      </c>
      <c r="K63" s="98">
        <f t="shared" si="2"/>
        <v>70306.991838000002</v>
      </c>
      <c r="L63" s="107">
        <f>+SUMIF(Traspasos!$C$8:$C$73,B63,Traspasos!$D$8:$D$73)-SUMIF(Traspasos!$B$8:$B$73,B63,Traspasos!$D$8:$D$73)</f>
        <v>0</v>
      </c>
      <c r="M63" s="107">
        <f t="shared" si="3"/>
        <v>0</v>
      </c>
      <c r="N63" s="108"/>
      <c r="O63" s="107">
        <f t="shared" si="4"/>
        <v>70307</v>
      </c>
      <c r="P63" s="107">
        <f t="shared" si="5"/>
        <v>0</v>
      </c>
      <c r="Q63" s="107">
        <f t="shared" si="6"/>
        <v>70306.991838000002</v>
      </c>
    </row>
    <row r="64" spans="1:17" x14ac:dyDescent="0.2">
      <c r="A64" s="17"/>
      <c r="B64" s="2" t="s">
        <v>621</v>
      </c>
      <c r="C64" s="2" t="str">
        <f>IFERROR(VLOOKUP(B64,'Inyección reconocida'!$B$9:$C$500,2,0),VLOOKUP(B64,Retiros!$B$9:$C$500,2,0))</f>
        <v>SEN</v>
      </c>
      <c r="D64" s="98">
        <f>SUMIF(Retiros!B:B,$B64,Retiros!P:P)</f>
        <v>778.29473499999915</v>
      </c>
      <c r="E64" s="98">
        <f>SUMIF(Obligación!B:B,$B64,Obligación!P:P)</f>
        <v>77.829473499999935</v>
      </c>
      <c r="F64" s="98">
        <f>SUMIF('Inyección reconocida'!B:B,$B64,'Inyección reconocida'!P:P)</f>
        <v>22543.017810999998</v>
      </c>
      <c r="G64" s="98">
        <f t="shared" si="0"/>
        <v>22465.1883375</v>
      </c>
      <c r="H64" s="16">
        <v>16586.341621999996</v>
      </c>
      <c r="I64" s="16">
        <v>109.66409460000007</v>
      </c>
      <c r="J64" s="98">
        <f t="shared" si="1"/>
        <v>38941.865864899992</v>
      </c>
      <c r="K64" s="98">
        <f t="shared" si="2"/>
        <v>38941.865864899992</v>
      </c>
      <c r="L64" s="107">
        <f>+SUMIF(Traspasos!$C$8:$C$73,B64,Traspasos!$D$8:$D$73)-SUMIF(Traspasos!$B$8:$B$73,B64,Traspasos!$D$8:$D$73)</f>
        <v>0</v>
      </c>
      <c r="M64" s="107">
        <f t="shared" si="3"/>
        <v>0</v>
      </c>
      <c r="N64" s="108"/>
      <c r="O64" s="107">
        <f t="shared" si="4"/>
        <v>38942</v>
      </c>
      <c r="P64" s="107">
        <f t="shared" si="5"/>
        <v>0</v>
      </c>
      <c r="Q64" s="107">
        <f t="shared" si="6"/>
        <v>22543.017810999998</v>
      </c>
    </row>
    <row r="65" spans="1:17" x14ac:dyDescent="0.2">
      <c r="A65" s="17"/>
      <c r="B65" s="2" t="s">
        <v>344</v>
      </c>
      <c r="C65" s="2" t="str">
        <f>IFERROR(VLOOKUP(B65,'Inyección reconocida'!$B$9:$C$500,2,0),VLOOKUP(B65,Retiros!$B$9:$C$500,2,0))</f>
        <v>SEN</v>
      </c>
      <c r="D65" s="98">
        <f>SUMIF(Retiros!B:B,$B65,Retiros!P:P)</f>
        <v>0</v>
      </c>
      <c r="E65" s="98">
        <f>SUMIF(Obligación!B:B,$B65,Obligación!P:P)</f>
        <v>0</v>
      </c>
      <c r="F65" s="98">
        <f>SUMIF('Inyección reconocida'!B:B,$B65,'Inyección reconocida'!P:P)</f>
        <v>1613.6416280000008</v>
      </c>
      <c r="G65" s="98">
        <f t="shared" si="0"/>
        <v>1613.6416280000008</v>
      </c>
      <c r="H65" s="16">
        <v>0</v>
      </c>
      <c r="I65" s="16">
        <v>0</v>
      </c>
      <c r="J65" s="98">
        <f t="shared" si="1"/>
        <v>1613.6416280000008</v>
      </c>
      <c r="K65" s="98">
        <f t="shared" si="2"/>
        <v>1613.6416280000008</v>
      </c>
      <c r="L65" s="107">
        <f>+SUMIF(Traspasos!$C$8:$C$73,B65,Traspasos!$D$8:$D$73)-SUMIF(Traspasos!$B$8:$B$73,B65,Traspasos!$D$8:$D$73)</f>
        <v>0</v>
      </c>
      <c r="M65" s="107">
        <f t="shared" si="3"/>
        <v>0</v>
      </c>
      <c r="N65" s="108"/>
      <c r="O65" s="107">
        <f t="shared" si="4"/>
        <v>1614</v>
      </c>
      <c r="P65" s="107">
        <f t="shared" si="5"/>
        <v>0</v>
      </c>
      <c r="Q65" s="107">
        <f t="shared" si="6"/>
        <v>1613.6416280000008</v>
      </c>
    </row>
    <row r="66" spans="1:17" x14ac:dyDescent="0.2">
      <c r="A66" s="17"/>
      <c r="B66" s="2" t="s">
        <v>624</v>
      </c>
      <c r="C66" s="2" t="str">
        <f>IFERROR(VLOOKUP(B66,'Inyección reconocida'!$B$9:$C$500,2,0),VLOOKUP(B66,Retiros!$B$9:$C$500,2,0))</f>
        <v>SEN</v>
      </c>
      <c r="D66" s="98">
        <f>SUMIF(Retiros!B:B,$B66,Retiros!P:P)</f>
        <v>0</v>
      </c>
      <c r="E66" s="98">
        <f>SUMIF(Obligación!B:B,$B66,Obligación!P:P)</f>
        <v>0</v>
      </c>
      <c r="F66" s="98">
        <f>SUMIF('Inyección reconocida'!B:B,$B66,'Inyección reconocida'!P:P)</f>
        <v>5374.2948060000026</v>
      </c>
      <c r="G66" s="98">
        <f t="shared" si="0"/>
        <v>5374.2948060000026</v>
      </c>
      <c r="H66" s="16">
        <v>5479.2042230000015</v>
      </c>
      <c r="I66" s="16">
        <v>0</v>
      </c>
      <c r="J66" s="98">
        <f t="shared" si="1"/>
        <v>10853.499029000004</v>
      </c>
      <c r="K66" s="98">
        <f t="shared" si="2"/>
        <v>10853.499029000004</v>
      </c>
      <c r="L66" s="107">
        <f>+SUMIF(Traspasos!$C$8:$C$73,B66,Traspasos!$D$8:$D$73)-SUMIF(Traspasos!$B$8:$B$73,B66,Traspasos!$D$8:$D$73)</f>
        <v>0</v>
      </c>
      <c r="M66" s="107">
        <f t="shared" si="3"/>
        <v>0</v>
      </c>
      <c r="N66" s="108"/>
      <c r="O66" s="107">
        <f t="shared" si="4"/>
        <v>10853</v>
      </c>
      <c r="P66" s="107">
        <f t="shared" si="5"/>
        <v>0</v>
      </c>
      <c r="Q66" s="107">
        <f t="shared" si="6"/>
        <v>5374.2948060000026</v>
      </c>
    </row>
    <row r="67" spans="1:17" x14ac:dyDescent="0.2">
      <c r="A67" s="17"/>
      <c r="B67" s="2" t="s">
        <v>633</v>
      </c>
      <c r="C67" s="2" t="str">
        <f>IFERROR(VLOOKUP(B67,'Inyección reconocida'!$B$9:$C$500,2,0),VLOOKUP(B67,Retiros!$B$9:$C$500,2,0))</f>
        <v>SEN</v>
      </c>
      <c r="D67" s="98">
        <f>SUMIF(Retiros!B:B,$B67,Retiros!P:P)</f>
        <v>0</v>
      </c>
      <c r="E67" s="98">
        <f>SUMIF(Obligación!B:B,$B67,Obligación!P:P)</f>
        <v>0</v>
      </c>
      <c r="F67" s="98">
        <f>SUMIF('Inyección reconocida'!B:B,$B67,'Inyección reconocida'!P:P)</f>
        <v>7953.8610040000003</v>
      </c>
      <c r="G67" s="98">
        <f t="shared" si="0"/>
        <v>7953.8610040000003</v>
      </c>
      <c r="H67" s="16">
        <v>8517.4344409999994</v>
      </c>
      <c r="I67" s="16">
        <v>0</v>
      </c>
      <c r="J67" s="98">
        <f t="shared" si="1"/>
        <v>16471.295445</v>
      </c>
      <c r="K67" s="98">
        <f t="shared" si="2"/>
        <v>16471.295445</v>
      </c>
      <c r="L67" s="107">
        <f>+SUMIF(Traspasos!$C$8:$C$73,B67,Traspasos!$D$8:$D$73)-SUMIF(Traspasos!$B$8:$B$73,B67,Traspasos!$D$8:$D$73)</f>
        <v>0</v>
      </c>
      <c r="M67" s="107">
        <f t="shared" si="3"/>
        <v>0</v>
      </c>
      <c r="N67" s="108"/>
      <c r="O67" s="107">
        <f t="shared" si="4"/>
        <v>16471</v>
      </c>
      <c r="P67" s="107">
        <f t="shared" si="5"/>
        <v>0</v>
      </c>
      <c r="Q67" s="107">
        <f t="shared" si="6"/>
        <v>7953.8610040000003</v>
      </c>
    </row>
    <row r="68" spans="1:17" x14ac:dyDescent="0.2">
      <c r="A68" s="17"/>
      <c r="B68" s="2" t="s">
        <v>782</v>
      </c>
      <c r="C68" s="2" t="str">
        <f>IFERROR(VLOOKUP(B68,'Inyección reconocida'!$B$9:$C$500,2,0),VLOOKUP(B68,Retiros!$B$9:$C$500,2,0))</f>
        <v>SEN</v>
      </c>
      <c r="D68" s="98">
        <f>SUMIF(Retiros!B:B,$B68,Retiros!P:P)</f>
        <v>0</v>
      </c>
      <c r="E68" s="98">
        <f>SUMIF(Obligación!B:B,$B68,Obligación!P:P)</f>
        <v>0</v>
      </c>
      <c r="F68" s="98">
        <f>SUMIF('Inyección reconocida'!B:B,$B68,'Inyección reconocida'!P:P)</f>
        <v>1874.1127050000005</v>
      </c>
      <c r="G68" s="98">
        <f t="shared" si="0"/>
        <v>1874.1127050000005</v>
      </c>
      <c r="H68" s="16">
        <v>0</v>
      </c>
      <c r="I68" s="16">
        <v>0</v>
      </c>
      <c r="J68" s="98">
        <f t="shared" si="1"/>
        <v>1874.1127050000005</v>
      </c>
      <c r="K68" s="98">
        <f t="shared" si="2"/>
        <v>1874.1127050000005</v>
      </c>
      <c r="L68" s="107">
        <f>+SUMIF(Traspasos!$C$8:$C$73,B68,Traspasos!$D$8:$D$73)-SUMIF(Traspasos!$B$8:$B$73,B68,Traspasos!$D$8:$D$73)</f>
        <v>0</v>
      </c>
      <c r="M68" s="107">
        <f t="shared" si="3"/>
        <v>0</v>
      </c>
      <c r="N68" s="108"/>
      <c r="O68" s="107">
        <f t="shared" si="4"/>
        <v>1874</v>
      </c>
      <c r="P68" s="107">
        <f t="shared" si="5"/>
        <v>0</v>
      </c>
      <c r="Q68" s="107">
        <f t="shared" si="6"/>
        <v>1874</v>
      </c>
    </row>
    <row r="69" spans="1:17" x14ac:dyDescent="0.2">
      <c r="A69" s="17"/>
      <c r="B69" s="2" t="s">
        <v>66</v>
      </c>
      <c r="C69" s="2" t="str">
        <f>IFERROR(VLOOKUP(B69,'Inyección reconocida'!$B$9:$C$500,2,0),VLOOKUP(B69,Retiros!$B$9:$C$500,2,0))</f>
        <v>SEN</v>
      </c>
      <c r="D69" s="98">
        <f>SUMIF(Retiros!B:B,$B69,Retiros!P:P)</f>
        <v>0</v>
      </c>
      <c r="E69" s="98">
        <f>SUMIF(Obligación!B:B,$B69,Obligación!P:P)</f>
        <v>0</v>
      </c>
      <c r="F69" s="98">
        <f>SUMIF('Inyección reconocida'!B:B,$B69,'Inyección reconocida'!P:P)</f>
        <v>25754.340289999993</v>
      </c>
      <c r="G69" s="98">
        <f t="shared" si="0"/>
        <v>25754.340289999993</v>
      </c>
      <c r="H69" s="16">
        <v>23644.588231999998</v>
      </c>
      <c r="I69" s="16">
        <v>0</v>
      </c>
      <c r="J69" s="98">
        <f t="shared" si="1"/>
        <v>49398.928521999987</v>
      </c>
      <c r="K69" s="98">
        <f t="shared" si="2"/>
        <v>49398.928521999987</v>
      </c>
      <c r="L69" s="107">
        <f>+SUMIF(Traspasos!$C$8:$C$73,B69,Traspasos!$D$8:$D$73)-SUMIF(Traspasos!$B$8:$B$73,B69,Traspasos!$D$8:$D$73)</f>
        <v>0</v>
      </c>
      <c r="M69" s="107">
        <f t="shared" si="3"/>
        <v>0</v>
      </c>
      <c r="N69" s="108"/>
      <c r="O69" s="107">
        <f t="shared" si="4"/>
        <v>49399</v>
      </c>
      <c r="P69" s="107">
        <f t="shared" si="5"/>
        <v>0</v>
      </c>
      <c r="Q69" s="107">
        <f t="shared" si="6"/>
        <v>25754.340289999993</v>
      </c>
    </row>
    <row r="70" spans="1:17" x14ac:dyDescent="0.2">
      <c r="A70" s="17"/>
      <c r="B70" s="2" t="s">
        <v>632</v>
      </c>
      <c r="C70" s="2" t="str">
        <f>IFERROR(VLOOKUP(B70,'Inyección reconocida'!$B$9:$C$500,2,0),VLOOKUP(B70,Retiros!$B$9:$C$500,2,0))</f>
        <v>SEN</v>
      </c>
      <c r="D70" s="98">
        <f>SUMIF(Retiros!B:B,$B70,Retiros!P:P)</f>
        <v>0</v>
      </c>
      <c r="E70" s="98">
        <f>SUMIF(Obligación!B:B,$B70,Obligación!P:P)</f>
        <v>0</v>
      </c>
      <c r="F70" s="98">
        <f>SUMIF('Inyección reconocida'!B:B,$B70,'Inyección reconocida'!P:P)</f>
        <v>9793.0328150000023</v>
      </c>
      <c r="G70" s="98">
        <f t="shared" si="0"/>
        <v>9793.0328150000023</v>
      </c>
      <c r="H70" s="16">
        <v>9759.6001439999964</v>
      </c>
      <c r="I70" s="16">
        <v>0</v>
      </c>
      <c r="J70" s="98">
        <f t="shared" si="1"/>
        <v>19552.632958999999</v>
      </c>
      <c r="K70" s="98">
        <f t="shared" si="2"/>
        <v>19552.632958999999</v>
      </c>
      <c r="L70" s="107">
        <f>+SUMIF(Traspasos!$C$8:$C$73,B70,Traspasos!$D$8:$D$73)-SUMIF(Traspasos!$B$8:$B$73,B70,Traspasos!$D$8:$D$73)</f>
        <v>0</v>
      </c>
      <c r="M70" s="107">
        <f t="shared" si="3"/>
        <v>0</v>
      </c>
      <c r="N70" s="108"/>
      <c r="O70" s="107">
        <f t="shared" si="4"/>
        <v>19553</v>
      </c>
      <c r="P70" s="107">
        <f t="shared" si="5"/>
        <v>0</v>
      </c>
      <c r="Q70" s="107">
        <f t="shared" si="6"/>
        <v>9793.0328150000023</v>
      </c>
    </row>
    <row r="71" spans="1:17" x14ac:dyDescent="0.2">
      <c r="A71" s="17"/>
      <c r="B71" s="2" t="s">
        <v>57</v>
      </c>
      <c r="C71" s="2" t="str">
        <f>IFERROR(VLOOKUP(B71,'Inyección reconocida'!$B$9:$C$500,2,0),VLOOKUP(B71,Retiros!$B$9:$C$500,2,0))</f>
        <v>SEN</v>
      </c>
      <c r="D71" s="98">
        <f>SUMIF(Retiros!B:B,$B71,Retiros!P:P)</f>
        <v>0</v>
      </c>
      <c r="E71" s="98">
        <f>SUMIF(Obligación!B:B,$B71,Obligación!P:P)</f>
        <v>0</v>
      </c>
      <c r="F71" s="98">
        <f>SUMIF('Inyección reconocida'!B:B,$B71,'Inyección reconocida'!P:P)</f>
        <v>20854.930065999994</v>
      </c>
      <c r="G71" s="98">
        <f t="shared" ref="G71:G134" si="7">F71-E71</f>
        <v>20854.930065999994</v>
      </c>
      <c r="H71" s="16">
        <v>23442.146321999993</v>
      </c>
      <c r="I71" s="16">
        <v>0</v>
      </c>
      <c r="J71" s="98">
        <f t="shared" si="1"/>
        <v>44297.076387999987</v>
      </c>
      <c r="K71" s="98">
        <f t="shared" si="2"/>
        <v>44297.076387999987</v>
      </c>
      <c r="L71" s="107">
        <f>+SUMIF(Traspasos!$C$8:$C$73,B71,Traspasos!$D$8:$D$73)-SUMIF(Traspasos!$B$8:$B$73,B71,Traspasos!$D$8:$D$73)</f>
        <v>0</v>
      </c>
      <c r="M71" s="107">
        <f t="shared" si="3"/>
        <v>0</v>
      </c>
      <c r="N71" s="108"/>
      <c r="O71" s="107">
        <f t="shared" si="4"/>
        <v>44297</v>
      </c>
      <c r="P71" s="107">
        <f t="shared" si="5"/>
        <v>0</v>
      </c>
      <c r="Q71" s="107">
        <f t="shared" si="6"/>
        <v>20854.930065999994</v>
      </c>
    </row>
    <row r="72" spans="1:17" x14ac:dyDescent="0.2">
      <c r="A72" s="17"/>
      <c r="B72" s="2" t="s">
        <v>71</v>
      </c>
      <c r="C72" s="2" t="str">
        <f>IFERROR(VLOOKUP(B72,'Inyección reconocida'!$B$9:$C$500,2,0),VLOOKUP(B72,Retiros!$B$9:$C$500,2,0))</f>
        <v>SEN</v>
      </c>
      <c r="D72" s="98">
        <f>SUMIF(Retiros!B:B,$B72,Retiros!P:P)</f>
        <v>0</v>
      </c>
      <c r="E72" s="98">
        <f>SUMIF(Obligación!B:B,$B72,Obligación!P:P)</f>
        <v>0</v>
      </c>
      <c r="F72" s="98">
        <f>SUMIF('Inyección reconocida'!B:B,$B72,'Inyección reconocida'!P:P)</f>
        <v>1214.8082529999999</v>
      </c>
      <c r="G72" s="98">
        <f t="shared" si="7"/>
        <v>1214.8082529999999</v>
      </c>
      <c r="H72" s="16">
        <v>1347.8400199999996</v>
      </c>
      <c r="I72" s="16">
        <v>0</v>
      </c>
      <c r="J72" s="98">
        <f t="shared" ref="J72:J135" si="8">+F72+H72-E72-I72</f>
        <v>2562.6482729999998</v>
      </c>
      <c r="K72" s="98">
        <f t="shared" ref="K72:K135" si="9">IF(J72&lt;=0,0,J72)</f>
        <v>2562.6482729999998</v>
      </c>
      <c r="L72" s="107">
        <f>+SUMIF(Traspasos!$C$8:$C$73,B72,Traspasos!$D$8:$D$73)-SUMIF(Traspasos!$B$8:$B$73,B72,Traspasos!$D$8:$D$73)</f>
        <v>0</v>
      </c>
      <c r="M72" s="107">
        <f t="shared" ref="M72:M135" si="10">IF(((E72+I72)-(F72+H72+L72))&lt;0,0,((E72+I72)-(F72+H72+L72)))</f>
        <v>0</v>
      </c>
      <c r="N72" s="108"/>
      <c r="O72" s="107">
        <f t="shared" ref="O72:O135" si="11">ROUND((F72+H72+L72+N72)-(E72+I72),0)</f>
        <v>2563</v>
      </c>
      <c r="P72" s="107">
        <f t="shared" ref="P72:P135" si="12">+IF(-0.4*O72&lt;0,0,-0.4*O72)</f>
        <v>0</v>
      </c>
      <c r="Q72" s="107">
        <f t="shared" ref="Q72:Q135" si="13">IF(MIN(O72,F72)&lt;0,0,MIN(O72,F72))</f>
        <v>1214.8082529999999</v>
      </c>
    </row>
    <row r="73" spans="1:17" x14ac:dyDescent="0.2">
      <c r="A73" s="17"/>
      <c r="B73" s="2" t="s">
        <v>694</v>
      </c>
      <c r="C73" s="2" t="str">
        <f>IFERROR(VLOOKUP(B73,'Inyección reconocida'!$B$9:$C$500,2,0),VLOOKUP(B73,Retiros!$B$9:$C$500,2,0))</f>
        <v>SEN</v>
      </c>
      <c r="D73" s="98">
        <f>SUMIF(Retiros!B:B,$B73,Retiros!P:P)</f>
        <v>0</v>
      </c>
      <c r="E73" s="98">
        <f>SUMIF(Obligación!B:B,$B73,Obligación!P:P)</f>
        <v>0</v>
      </c>
      <c r="F73" s="98">
        <f>SUMIF('Inyección reconocida'!B:B,$B73,'Inyección reconocida'!P:P)</f>
        <v>5895.9690024447618</v>
      </c>
      <c r="G73" s="98">
        <f t="shared" si="7"/>
        <v>5895.9690024447618</v>
      </c>
      <c r="H73" s="16">
        <v>2526.1449410000014</v>
      </c>
      <c r="I73" s="16">
        <v>0</v>
      </c>
      <c r="J73" s="98">
        <f t="shared" si="8"/>
        <v>8422.1139434447632</v>
      </c>
      <c r="K73" s="98">
        <f t="shared" si="9"/>
        <v>8422.1139434447632</v>
      </c>
      <c r="L73" s="107">
        <f>+SUMIF(Traspasos!$C$8:$C$73,B73,Traspasos!$D$8:$D$73)-SUMIF(Traspasos!$B$8:$B$73,B73,Traspasos!$D$8:$D$73)</f>
        <v>0</v>
      </c>
      <c r="M73" s="107">
        <f t="shared" si="10"/>
        <v>0</v>
      </c>
      <c r="N73" s="108"/>
      <c r="O73" s="107">
        <f t="shared" si="11"/>
        <v>8422</v>
      </c>
      <c r="P73" s="107">
        <f t="shared" si="12"/>
        <v>0</v>
      </c>
      <c r="Q73" s="107">
        <f t="shared" si="13"/>
        <v>5895.9690024447618</v>
      </c>
    </row>
    <row r="74" spans="1:17" x14ac:dyDescent="0.2">
      <c r="A74" s="17"/>
      <c r="B74" s="2" t="s">
        <v>562</v>
      </c>
      <c r="C74" s="2" t="str">
        <f>IFERROR(VLOOKUP(B74,'Inyección reconocida'!$B$9:$C$500,2,0),VLOOKUP(B74,Retiros!$B$9:$C$500,2,0))</f>
        <v>SEN</v>
      </c>
      <c r="D74" s="98">
        <f>SUMIF(Retiros!B:B,$B74,Retiros!P:P)</f>
        <v>0</v>
      </c>
      <c r="E74" s="98">
        <f>SUMIF(Obligación!B:B,$B74,Obligación!P:P)</f>
        <v>0</v>
      </c>
      <c r="F74" s="98">
        <f>SUMIF('Inyección reconocida'!B:B,$B74,'Inyección reconocida'!P:P)</f>
        <v>1416.3136259999992</v>
      </c>
      <c r="G74" s="98">
        <f t="shared" si="7"/>
        <v>1416.3136259999992</v>
      </c>
      <c r="H74" s="16">
        <v>520.47508600000003</v>
      </c>
      <c r="I74" s="16">
        <v>0</v>
      </c>
      <c r="J74" s="98">
        <f t="shared" si="8"/>
        <v>1936.7887119999991</v>
      </c>
      <c r="K74" s="98">
        <f t="shared" si="9"/>
        <v>1936.7887119999991</v>
      </c>
      <c r="L74" s="107">
        <f>+SUMIF(Traspasos!$C$8:$C$73,B74,Traspasos!$D$8:$D$73)-SUMIF(Traspasos!$B$8:$B$73,B74,Traspasos!$D$8:$D$73)</f>
        <v>0</v>
      </c>
      <c r="M74" s="107">
        <f t="shared" si="10"/>
        <v>0</v>
      </c>
      <c r="N74" s="108"/>
      <c r="O74" s="107">
        <f t="shared" si="11"/>
        <v>1937</v>
      </c>
      <c r="P74" s="107">
        <f t="shared" si="12"/>
        <v>0</v>
      </c>
      <c r="Q74" s="107">
        <f t="shared" si="13"/>
        <v>1416.3136259999992</v>
      </c>
    </row>
    <row r="75" spans="1:17" x14ac:dyDescent="0.2">
      <c r="A75" s="17"/>
      <c r="B75" s="2" t="s">
        <v>78</v>
      </c>
      <c r="C75" s="2" t="str">
        <f>IFERROR(VLOOKUP(B75,'Inyección reconocida'!$B$9:$C$500,2,0),VLOOKUP(B75,Retiros!$B$9:$C$500,2,0))</f>
        <v>SEN</v>
      </c>
      <c r="D75" s="98">
        <f>SUMIF(Retiros!B:B,$B75,Retiros!P:P)</f>
        <v>0</v>
      </c>
      <c r="E75" s="98">
        <f>SUMIF(Obligación!B:B,$B75,Obligación!P:P)</f>
        <v>0</v>
      </c>
      <c r="F75" s="98">
        <f>SUMIF('Inyección reconocida'!B:B,$B75,'Inyección reconocida'!P:P)</f>
        <v>0</v>
      </c>
      <c r="G75" s="98">
        <f t="shared" si="7"/>
        <v>0</v>
      </c>
      <c r="H75" s="16">
        <v>0</v>
      </c>
      <c r="I75" s="16">
        <v>0</v>
      </c>
      <c r="J75" s="98">
        <f t="shared" si="8"/>
        <v>0</v>
      </c>
      <c r="K75" s="98">
        <f t="shared" si="9"/>
        <v>0</v>
      </c>
      <c r="L75" s="107">
        <f>+SUMIF(Traspasos!$C$8:$C$73,B75,Traspasos!$D$8:$D$73)-SUMIF(Traspasos!$B$8:$B$73,B75,Traspasos!$D$8:$D$73)</f>
        <v>0</v>
      </c>
      <c r="M75" s="107">
        <f t="shared" si="10"/>
        <v>0</v>
      </c>
      <c r="N75" s="108"/>
      <c r="O75" s="107">
        <f t="shared" si="11"/>
        <v>0</v>
      </c>
      <c r="P75" s="107">
        <f t="shared" si="12"/>
        <v>0</v>
      </c>
      <c r="Q75" s="107">
        <f t="shared" si="13"/>
        <v>0</v>
      </c>
    </row>
    <row r="76" spans="1:17" x14ac:dyDescent="0.2">
      <c r="A76" s="17"/>
      <c r="B76" s="2" t="s">
        <v>147</v>
      </c>
      <c r="C76" s="2" t="str">
        <f>IFERROR(VLOOKUP(B76,'Inyección reconocida'!$B$9:$C$500,2,0),VLOOKUP(B76,Retiros!$B$9:$C$500,2,0))</f>
        <v>SEN</v>
      </c>
      <c r="D76" s="98">
        <f>SUMIF(Retiros!B:B,$B76,Retiros!P:P)</f>
        <v>0</v>
      </c>
      <c r="E76" s="98">
        <f>SUMIF(Obligación!B:B,$B76,Obligación!P:P)</f>
        <v>0</v>
      </c>
      <c r="F76" s="98">
        <f>SUMIF('Inyección reconocida'!B:B,$B76,'Inyección reconocida'!P:P)</f>
        <v>1476.06277</v>
      </c>
      <c r="G76" s="98">
        <f t="shared" si="7"/>
        <v>1476.06277</v>
      </c>
      <c r="H76" s="16">
        <v>4675.3719499999979</v>
      </c>
      <c r="I76" s="16">
        <v>0</v>
      </c>
      <c r="J76" s="98">
        <f t="shared" si="8"/>
        <v>6151.4347199999975</v>
      </c>
      <c r="K76" s="98">
        <f t="shared" si="9"/>
        <v>6151.4347199999975</v>
      </c>
      <c r="L76" s="107">
        <f>+SUMIF(Traspasos!$C$8:$C$73,B76,Traspasos!$D$8:$D$73)-SUMIF(Traspasos!$B$8:$B$73,B76,Traspasos!$D$8:$D$73)</f>
        <v>0</v>
      </c>
      <c r="M76" s="107">
        <f t="shared" si="10"/>
        <v>0</v>
      </c>
      <c r="N76" s="108"/>
      <c r="O76" s="107">
        <f t="shared" si="11"/>
        <v>6151</v>
      </c>
      <c r="P76" s="107">
        <f t="shared" si="12"/>
        <v>0</v>
      </c>
      <c r="Q76" s="107">
        <f t="shared" si="13"/>
        <v>1476.06277</v>
      </c>
    </row>
    <row r="77" spans="1:17" x14ac:dyDescent="0.2">
      <c r="A77" s="17"/>
      <c r="B77" s="2" t="s">
        <v>141</v>
      </c>
      <c r="C77" s="2" t="str">
        <f>IFERROR(VLOOKUP(B77,'Inyección reconocida'!$B$9:$C$500,2,0),VLOOKUP(B77,Retiros!$B$9:$C$500,2,0))</f>
        <v>SEN</v>
      </c>
      <c r="D77" s="98">
        <f>SUMIF(Retiros!B:B,$B77,Retiros!P:P)</f>
        <v>0</v>
      </c>
      <c r="E77" s="98">
        <f>SUMIF(Obligación!B:B,$B77,Obligación!P:P)</f>
        <v>0</v>
      </c>
      <c r="F77" s="98">
        <f>SUMIF('Inyección reconocida'!B:B,$B77,'Inyección reconocida'!P:P)</f>
        <v>967.1234850000003</v>
      </c>
      <c r="G77" s="98">
        <f t="shared" si="7"/>
        <v>967.1234850000003</v>
      </c>
      <c r="H77" s="16">
        <v>1967.4685760000002</v>
      </c>
      <c r="I77" s="16">
        <v>0</v>
      </c>
      <c r="J77" s="98">
        <f t="shared" si="8"/>
        <v>2934.5920610000003</v>
      </c>
      <c r="K77" s="98">
        <f t="shared" si="9"/>
        <v>2934.5920610000003</v>
      </c>
      <c r="L77" s="107">
        <f>+SUMIF(Traspasos!$C$8:$C$73,B77,Traspasos!$D$8:$D$73)-SUMIF(Traspasos!$B$8:$B$73,B77,Traspasos!$D$8:$D$73)</f>
        <v>0</v>
      </c>
      <c r="M77" s="107">
        <f t="shared" si="10"/>
        <v>0</v>
      </c>
      <c r="N77" s="108"/>
      <c r="O77" s="107">
        <f t="shared" si="11"/>
        <v>2935</v>
      </c>
      <c r="P77" s="107">
        <f t="shared" si="12"/>
        <v>0</v>
      </c>
      <c r="Q77" s="107">
        <f t="shared" si="13"/>
        <v>967.1234850000003</v>
      </c>
    </row>
    <row r="78" spans="1:17" x14ac:dyDescent="0.2">
      <c r="A78" s="17"/>
      <c r="B78" s="2" t="s">
        <v>601</v>
      </c>
      <c r="C78" s="2" t="str">
        <f>IFERROR(VLOOKUP(B78,'Inyección reconocida'!$B$9:$C$500,2,0),VLOOKUP(B78,Retiros!$B$9:$C$500,2,0))</f>
        <v>SEN</v>
      </c>
      <c r="D78" s="98">
        <f>SUMIF(Retiros!B:B,$B78,Retiros!P:P)</f>
        <v>2085.1776900000004</v>
      </c>
      <c r="E78" s="98">
        <f>SUMIF(Obligación!B:B,$B78,Obligación!P:P)</f>
        <v>208.51776900000004</v>
      </c>
      <c r="F78" s="98">
        <f>SUMIF('Inyección reconocida'!B:B,$B78,'Inyección reconocida'!P:P)</f>
        <v>1515955.7290989561</v>
      </c>
      <c r="G78" s="98">
        <f t="shared" si="7"/>
        <v>1515747.2113299561</v>
      </c>
      <c r="H78" s="16">
        <v>1403106.1024678242</v>
      </c>
      <c r="I78" s="16">
        <v>253.71344465999999</v>
      </c>
      <c r="J78" s="98">
        <f t="shared" si="8"/>
        <v>2918599.6003531204</v>
      </c>
      <c r="K78" s="98">
        <f t="shared" si="9"/>
        <v>2918599.6003531204</v>
      </c>
      <c r="L78" s="107">
        <f>+SUMIF(Traspasos!$C$8:$C$73,B78,Traspasos!$D$8:$D$73)-SUMIF(Traspasos!$B$8:$B$73,B78,Traspasos!$D$8:$D$73)</f>
        <v>0</v>
      </c>
      <c r="M78" s="107">
        <f t="shared" si="10"/>
        <v>0</v>
      </c>
      <c r="N78" s="108"/>
      <c r="O78" s="107">
        <f t="shared" si="11"/>
        <v>2918600</v>
      </c>
      <c r="P78" s="107">
        <f t="shared" si="12"/>
        <v>0</v>
      </c>
      <c r="Q78" s="107">
        <f t="shared" si="13"/>
        <v>1515955.7290989561</v>
      </c>
    </row>
    <row r="79" spans="1:17" x14ac:dyDescent="0.2">
      <c r="A79" s="17"/>
      <c r="B79" s="2" t="s">
        <v>101</v>
      </c>
      <c r="C79" s="2" t="str">
        <f>IFERROR(VLOOKUP(B79,'Inyección reconocida'!$B$9:$C$500,2,0),VLOOKUP(B79,Retiros!$B$9:$C$500,2,0))</f>
        <v>SEN</v>
      </c>
      <c r="D79" s="98">
        <f>SUMIF(Retiros!B:B,$B79,Retiros!P:P)</f>
        <v>0</v>
      </c>
      <c r="E79" s="98">
        <f>SUMIF(Obligación!B:B,$B79,Obligación!P:P)</f>
        <v>0</v>
      </c>
      <c r="F79" s="98">
        <f>SUMIF('Inyección reconocida'!B:B,$B79,'Inyección reconocida'!P:P)</f>
        <v>21135.460586999998</v>
      </c>
      <c r="G79" s="98">
        <f t="shared" si="7"/>
        <v>21135.460586999998</v>
      </c>
      <c r="H79" s="16">
        <v>18661.047239000003</v>
      </c>
      <c r="I79" s="16">
        <v>0</v>
      </c>
      <c r="J79" s="98">
        <f t="shared" si="8"/>
        <v>39796.507826000001</v>
      </c>
      <c r="K79" s="98">
        <f t="shared" si="9"/>
        <v>39796.507826000001</v>
      </c>
      <c r="L79" s="107">
        <f>+SUMIF(Traspasos!$C$8:$C$73,B79,Traspasos!$D$8:$D$73)-SUMIF(Traspasos!$B$8:$B$73,B79,Traspasos!$D$8:$D$73)</f>
        <v>0</v>
      </c>
      <c r="M79" s="107">
        <f t="shared" si="10"/>
        <v>0</v>
      </c>
      <c r="N79" s="108"/>
      <c r="O79" s="107">
        <f t="shared" si="11"/>
        <v>39797</v>
      </c>
      <c r="P79" s="107">
        <f t="shared" si="12"/>
        <v>0</v>
      </c>
      <c r="Q79" s="107">
        <f t="shared" si="13"/>
        <v>21135.460586999998</v>
      </c>
    </row>
    <row r="80" spans="1:17" x14ac:dyDescent="0.2">
      <c r="A80" s="17"/>
      <c r="B80" s="2" t="s">
        <v>14</v>
      </c>
      <c r="C80" s="2" t="str">
        <f>IFERROR(VLOOKUP(B80,'Inyección reconocida'!$B$9:$C$500,2,0),VLOOKUP(B80,Retiros!$B$9:$C$500,2,0))</f>
        <v>SEN</v>
      </c>
      <c r="D80" s="98">
        <f>SUMIF(Retiros!B:B,$B80,Retiros!P:P)</f>
        <v>0</v>
      </c>
      <c r="E80" s="98">
        <f>SUMIF(Obligación!B:B,$B80,Obligación!P:P)</f>
        <v>0</v>
      </c>
      <c r="F80" s="98">
        <f>SUMIF('Inyección reconocida'!B:B,$B80,'Inyección reconocida'!P:P)</f>
        <v>30742.05497400001</v>
      </c>
      <c r="G80" s="98">
        <f t="shared" si="7"/>
        <v>30742.05497400001</v>
      </c>
      <c r="H80" s="16">
        <v>23912.919091000011</v>
      </c>
      <c r="I80" s="16">
        <v>0</v>
      </c>
      <c r="J80" s="98">
        <f t="shared" si="8"/>
        <v>54654.974065000017</v>
      </c>
      <c r="K80" s="98">
        <f t="shared" si="9"/>
        <v>54654.974065000017</v>
      </c>
      <c r="L80" s="107">
        <f>+SUMIF(Traspasos!$C$8:$C$73,B80,Traspasos!$D$8:$D$73)-SUMIF(Traspasos!$B$8:$B$73,B80,Traspasos!$D$8:$D$73)</f>
        <v>0</v>
      </c>
      <c r="M80" s="107">
        <f t="shared" si="10"/>
        <v>0</v>
      </c>
      <c r="N80" s="108"/>
      <c r="O80" s="107">
        <f t="shared" si="11"/>
        <v>54655</v>
      </c>
      <c r="P80" s="107">
        <f t="shared" si="12"/>
        <v>0</v>
      </c>
      <c r="Q80" s="107">
        <f t="shared" si="13"/>
        <v>30742.05497400001</v>
      </c>
    </row>
    <row r="81" spans="1:17" x14ac:dyDescent="0.2">
      <c r="A81" s="17"/>
      <c r="B81" s="2" t="s">
        <v>620</v>
      </c>
      <c r="C81" s="2" t="str">
        <f>IFERROR(VLOOKUP(B81,'Inyección reconocida'!$B$9:$C$500,2,0),VLOOKUP(B81,Retiros!$B$9:$C$500,2,0))</f>
        <v>SEN</v>
      </c>
      <c r="D81" s="98">
        <f>SUMIF(Retiros!B:B,$B81,Retiros!P:P)</f>
        <v>0</v>
      </c>
      <c r="E81" s="98">
        <f>SUMIF(Obligación!B:B,$B81,Obligación!P:P)</f>
        <v>0</v>
      </c>
      <c r="F81" s="98">
        <f>SUMIF('Inyección reconocida'!B:B,$B81,'Inyección reconocida'!P:P)</f>
        <v>10733.522813000001</v>
      </c>
      <c r="G81" s="98">
        <f t="shared" si="7"/>
        <v>10733.522813000001</v>
      </c>
      <c r="H81" s="16">
        <v>9941.7322769999992</v>
      </c>
      <c r="I81" s="16">
        <v>0</v>
      </c>
      <c r="J81" s="98">
        <f t="shared" si="8"/>
        <v>20675.255089999999</v>
      </c>
      <c r="K81" s="98">
        <f t="shared" si="9"/>
        <v>20675.255089999999</v>
      </c>
      <c r="L81" s="107">
        <f>+SUMIF(Traspasos!$C$8:$C$73,B81,Traspasos!$D$8:$D$73)-SUMIF(Traspasos!$B$8:$B$73,B81,Traspasos!$D$8:$D$73)</f>
        <v>0</v>
      </c>
      <c r="M81" s="107">
        <f t="shared" si="10"/>
        <v>0</v>
      </c>
      <c r="N81" s="108"/>
      <c r="O81" s="107">
        <f t="shared" si="11"/>
        <v>20675</v>
      </c>
      <c r="P81" s="107">
        <f t="shared" si="12"/>
        <v>0</v>
      </c>
      <c r="Q81" s="107">
        <f t="shared" si="13"/>
        <v>10733.522813000001</v>
      </c>
    </row>
    <row r="82" spans="1:17" x14ac:dyDescent="0.2">
      <c r="A82" s="17"/>
      <c r="B82" s="2" t="s">
        <v>639</v>
      </c>
      <c r="C82" s="2" t="str">
        <f>IFERROR(VLOOKUP(B82,'Inyección reconocida'!$B$9:$C$500,2,0),VLOOKUP(B82,Retiros!$B$9:$C$500,2,0))</f>
        <v>SEN</v>
      </c>
      <c r="D82" s="98">
        <f>SUMIF(Retiros!B:B,$B82,Retiros!P:P)</f>
        <v>0</v>
      </c>
      <c r="E82" s="98">
        <f>SUMIF(Obligación!B:B,$B82,Obligación!P:P)</f>
        <v>0</v>
      </c>
      <c r="F82" s="98">
        <f>SUMIF('Inyección reconocida'!B:B,$B82,'Inyección reconocida'!P:P)</f>
        <v>13475.696329000002</v>
      </c>
      <c r="G82" s="98">
        <f t="shared" si="7"/>
        <v>13475.696329000002</v>
      </c>
      <c r="H82" s="16">
        <v>10318.327835000002</v>
      </c>
      <c r="I82" s="16">
        <v>0</v>
      </c>
      <c r="J82" s="98">
        <f t="shared" si="8"/>
        <v>23794.024164000002</v>
      </c>
      <c r="K82" s="98">
        <f t="shared" si="9"/>
        <v>23794.024164000002</v>
      </c>
      <c r="L82" s="107">
        <f>+SUMIF(Traspasos!$C$8:$C$73,B82,Traspasos!$D$8:$D$73)-SUMIF(Traspasos!$B$8:$B$73,B82,Traspasos!$D$8:$D$73)</f>
        <v>0</v>
      </c>
      <c r="M82" s="107">
        <f t="shared" si="10"/>
        <v>0</v>
      </c>
      <c r="N82" s="108"/>
      <c r="O82" s="107">
        <f t="shared" si="11"/>
        <v>23794</v>
      </c>
      <c r="P82" s="107">
        <f t="shared" si="12"/>
        <v>0</v>
      </c>
      <c r="Q82" s="107">
        <f t="shared" si="13"/>
        <v>13475.696329000002</v>
      </c>
    </row>
    <row r="83" spans="1:17" x14ac:dyDescent="0.2">
      <c r="A83" s="17"/>
      <c r="B83" s="2" t="s">
        <v>685</v>
      </c>
      <c r="C83" s="2" t="str">
        <f>IFERROR(VLOOKUP(B83,'Inyección reconocida'!$B$9:$C$500,2,0),VLOOKUP(B83,Retiros!$B$9:$C$500,2,0))</f>
        <v>SEN</v>
      </c>
      <c r="D83" s="98">
        <f>SUMIF(Retiros!B:B,$B83,Retiros!P:P)</f>
        <v>0</v>
      </c>
      <c r="E83" s="98">
        <f>SUMIF(Obligación!B:B,$B83,Obligación!P:P)</f>
        <v>0</v>
      </c>
      <c r="F83" s="98">
        <f>SUMIF('Inyección reconocida'!B:B,$B83,'Inyección reconocida'!P:P)</f>
        <v>5892.9198849999993</v>
      </c>
      <c r="G83" s="98">
        <f t="shared" si="7"/>
        <v>5892.9198849999993</v>
      </c>
      <c r="H83" s="16">
        <v>4929.2638069999985</v>
      </c>
      <c r="I83" s="16">
        <v>0</v>
      </c>
      <c r="J83" s="98">
        <f t="shared" si="8"/>
        <v>10822.183691999999</v>
      </c>
      <c r="K83" s="98">
        <f t="shared" si="9"/>
        <v>10822.183691999999</v>
      </c>
      <c r="L83" s="107">
        <f>+SUMIF(Traspasos!$C$8:$C$73,B83,Traspasos!$D$8:$D$73)-SUMIF(Traspasos!$B$8:$B$73,B83,Traspasos!$D$8:$D$73)</f>
        <v>0</v>
      </c>
      <c r="M83" s="107">
        <f t="shared" si="10"/>
        <v>0</v>
      </c>
      <c r="N83" s="108"/>
      <c r="O83" s="107">
        <f t="shared" si="11"/>
        <v>10822</v>
      </c>
      <c r="P83" s="107">
        <f t="shared" si="12"/>
        <v>0</v>
      </c>
      <c r="Q83" s="107">
        <f t="shared" si="13"/>
        <v>5892.9198849999993</v>
      </c>
    </row>
    <row r="84" spans="1:17" x14ac:dyDescent="0.2">
      <c r="A84" s="17"/>
      <c r="B84" s="2" t="s">
        <v>711</v>
      </c>
      <c r="C84" s="2" t="str">
        <f>IFERROR(VLOOKUP(B84,'Inyección reconocida'!$B$9:$C$500,2,0),VLOOKUP(B84,Retiros!$B$9:$C$500,2,0))</f>
        <v>SEN</v>
      </c>
      <c r="D84" s="98">
        <f>SUMIF(Retiros!B:B,$B84,Retiros!P:P)</f>
        <v>1093.5235490000002</v>
      </c>
      <c r="E84" s="98">
        <f>SUMIF(Obligación!B:B,$B84,Obligación!P:P)</f>
        <v>109.35235490000002</v>
      </c>
      <c r="F84" s="98">
        <f>SUMIF('Inyección reconocida'!B:B,$B84,'Inyección reconocida'!P:P)</f>
        <v>1386.0214139999996</v>
      </c>
      <c r="G84" s="98">
        <f t="shared" si="7"/>
        <v>1276.6690590999997</v>
      </c>
      <c r="H84" s="16">
        <v>18.508759999999985</v>
      </c>
      <c r="I84" s="16">
        <v>0</v>
      </c>
      <c r="J84" s="98">
        <f t="shared" si="8"/>
        <v>1295.1778190999994</v>
      </c>
      <c r="K84" s="98">
        <f t="shared" si="9"/>
        <v>1295.1778190999994</v>
      </c>
      <c r="L84" s="107">
        <f>+SUMIF(Traspasos!$C$8:$C$73,B84,Traspasos!$D$8:$D$73)-SUMIF(Traspasos!$B$8:$B$73,B84,Traspasos!$D$8:$D$73)</f>
        <v>0</v>
      </c>
      <c r="M84" s="107">
        <f t="shared" si="10"/>
        <v>0</v>
      </c>
      <c r="N84" s="108"/>
      <c r="O84" s="107">
        <f t="shared" si="11"/>
        <v>1295</v>
      </c>
      <c r="P84" s="107">
        <f t="shared" si="12"/>
        <v>0</v>
      </c>
      <c r="Q84" s="107">
        <f t="shared" si="13"/>
        <v>1295</v>
      </c>
    </row>
    <row r="85" spans="1:17" x14ac:dyDescent="0.2">
      <c r="A85" s="17"/>
      <c r="B85" s="2" t="s">
        <v>718</v>
      </c>
      <c r="C85" s="2" t="str">
        <f>IFERROR(VLOOKUP(B85,'Inyección reconocida'!$B$9:$C$500,2,0),VLOOKUP(B85,Retiros!$B$9:$C$500,2,0))</f>
        <v>SEN</v>
      </c>
      <c r="D85" s="98">
        <f>SUMIF(Retiros!B:B,$B85,Retiros!P:P)</f>
        <v>0</v>
      </c>
      <c r="E85" s="98">
        <f>SUMIF(Obligación!B:B,$B85,Obligación!P:P)</f>
        <v>0</v>
      </c>
      <c r="F85" s="98">
        <f>SUMIF('Inyección reconocida'!B:B,$B85,'Inyección reconocida'!P:P)</f>
        <v>6765.9446329999982</v>
      </c>
      <c r="G85" s="98">
        <f t="shared" si="7"/>
        <v>6765.9446329999982</v>
      </c>
      <c r="H85" s="16">
        <v>700.07759599999997</v>
      </c>
      <c r="I85" s="16">
        <v>0</v>
      </c>
      <c r="J85" s="98">
        <f t="shared" si="8"/>
        <v>7466.0222289999983</v>
      </c>
      <c r="K85" s="98">
        <f t="shared" si="9"/>
        <v>7466.0222289999983</v>
      </c>
      <c r="L85" s="107">
        <f>+SUMIF(Traspasos!$C$8:$C$73,B85,Traspasos!$D$8:$D$73)-SUMIF(Traspasos!$B$8:$B$73,B85,Traspasos!$D$8:$D$73)</f>
        <v>0</v>
      </c>
      <c r="M85" s="107">
        <f t="shared" si="10"/>
        <v>0</v>
      </c>
      <c r="N85" s="108"/>
      <c r="O85" s="107">
        <f t="shared" si="11"/>
        <v>7466</v>
      </c>
      <c r="P85" s="107">
        <f t="shared" si="12"/>
        <v>0</v>
      </c>
      <c r="Q85" s="107">
        <f t="shared" si="13"/>
        <v>6765.9446329999982</v>
      </c>
    </row>
    <row r="86" spans="1:17" x14ac:dyDescent="0.2">
      <c r="A86" s="17"/>
      <c r="B86" s="2" t="s">
        <v>613</v>
      </c>
      <c r="C86" s="2" t="str">
        <f>IFERROR(VLOOKUP(B86,'Inyección reconocida'!$B$9:$C$500,2,0),VLOOKUP(B86,Retiros!$B$9:$C$500,2,0))</f>
        <v>SEN</v>
      </c>
      <c r="D86" s="98">
        <f>SUMIF(Retiros!B:B,$B86,Retiros!P:P)</f>
        <v>0</v>
      </c>
      <c r="E86" s="98">
        <f>SUMIF(Obligación!B:B,$B86,Obligación!P:P)</f>
        <v>0</v>
      </c>
      <c r="F86" s="98">
        <f>SUMIF('Inyección reconocida'!B:B,$B86,'Inyección reconocida'!P:P)</f>
        <v>8656.0179450000014</v>
      </c>
      <c r="G86" s="98">
        <f t="shared" si="7"/>
        <v>8656.0179450000014</v>
      </c>
      <c r="H86" s="16">
        <v>7586.2469649999966</v>
      </c>
      <c r="I86" s="16">
        <v>0</v>
      </c>
      <c r="J86" s="98">
        <f t="shared" si="8"/>
        <v>16242.264909999998</v>
      </c>
      <c r="K86" s="98">
        <f t="shared" si="9"/>
        <v>16242.264909999998</v>
      </c>
      <c r="L86" s="107">
        <f>+SUMIF(Traspasos!$C$8:$C$73,B86,Traspasos!$D$8:$D$73)-SUMIF(Traspasos!$B$8:$B$73,B86,Traspasos!$D$8:$D$73)</f>
        <v>0</v>
      </c>
      <c r="M86" s="107">
        <f t="shared" si="10"/>
        <v>0</v>
      </c>
      <c r="N86" s="108"/>
      <c r="O86" s="107">
        <f t="shared" si="11"/>
        <v>16242</v>
      </c>
      <c r="P86" s="107">
        <f t="shared" si="12"/>
        <v>0</v>
      </c>
      <c r="Q86" s="107">
        <f t="shared" si="13"/>
        <v>8656.0179450000014</v>
      </c>
    </row>
    <row r="87" spans="1:17" x14ac:dyDescent="0.2">
      <c r="A87" s="17"/>
      <c r="B87" s="2" t="s">
        <v>572</v>
      </c>
      <c r="C87" s="2" t="str">
        <f>IFERROR(VLOOKUP(B87,'Inyección reconocida'!$B$9:$C$500,2,0),VLOOKUP(B87,Retiros!$B$9:$C$500,2,0))</f>
        <v>SEN</v>
      </c>
      <c r="D87" s="98">
        <f>SUMIF(Retiros!B:B,$B87,Retiros!P:P)</f>
        <v>0</v>
      </c>
      <c r="E87" s="98">
        <f>SUMIF(Obligación!B:B,$B87,Obligación!P:P)</f>
        <v>0</v>
      </c>
      <c r="F87" s="98">
        <f>SUMIF('Inyección reconocida'!B:B,$B87,'Inyección reconocida'!P:P)</f>
        <v>11596.904411999998</v>
      </c>
      <c r="G87" s="98">
        <f t="shared" si="7"/>
        <v>11596.904411999998</v>
      </c>
      <c r="H87" s="16">
        <v>11175.918794999998</v>
      </c>
      <c r="I87" s="16">
        <v>0</v>
      </c>
      <c r="J87" s="98">
        <f t="shared" si="8"/>
        <v>22772.823206999994</v>
      </c>
      <c r="K87" s="98">
        <f t="shared" si="9"/>
        <v>22772.823206999994</v>
      </c>
      <c r="L87" s="107">
        <f>+SUMIF(Traspasos!$C$8:$C$73,B87,Traspasos!$D$8:$D$73)-SUMIF(Traspasos!$B$8:$B$73,B87,Traspasos!$D$8:$D$73)</f>
        <v>0</v>
      </c>
      <c r="M87" s="107">
        <f t="shared" si="10"/>
        <v>0</v>
      </c>
      <c r="N87" s="108"/>
      <c r="O87" s="107">
        <f t="shared" si="11"/>
        <v>22773</v>
      </c>
      <c r="P87" s="107">
        <f t="shared" si="12"/>
        <v>0</v>
      </c>
      <c r="Q87" s="107">
        <f t="shared" si="13"/>
        <v>11596.904411999998</v>
      </c>
    </row>
    <row r="88" spans="1:17" x14ac:dyDescent="0.2">
      <c r="A88" s="17"/>
      <c r="B88" s="2" t="s">
        <v>611</v>
      </c>
      <c r="C88" s="2" t="str">
        <f>IFERROR(VLOOKUP(B88,'Inyección reconocida'!$B$9:$C$500,2,0),VLOOKUP(B88,Retiros!$B$9:$C$500,2,0))</f>
        <v>SEN</v>
      </c>
      <c r="D88" s="98">
        <f>SUMIF(Retiros!B:B,$B88,Retiros!P:P)</f>
        <v>26338.034936781249</v>
      </c>
      <c r="E88" s="98">
        <f>SUMIF(Obligación!B:B,$B88,Obligación!P:P)</f>
        <v>2633.8034936781255</v>
      </c>
      <c r="F88" s="98">
        <f>SUMIF('Inyección reconocida'!B:B,$B88,'Inyección reconocida'!P:P)</f>
        <v>60654.515928000008</v>
      </c>
      <c r="G88" s="98">
        <f t="shared" si="7"/>
        <v>58020.712434321882</v>
      </c>
      <c r="H88" s="16">
        <v>33747.071294999994</v>
      </c>
      <c r="I88" s="16">
        <v>2747.0100798553071</v>
      </c>
      <c r="J88" s="98">
        <f t="shared" si="8"/>
        <v>89020.773649466588</v>
      </c>
      <c r="K88" s="98">
        <f t="shared" si="9"/>
        <v>89020.773649466588</v>
      </c>
      <c r="L88" s="107">
        <f>+SUMIF(Traspasos!$C$8:$C$73,B88,Traspasos!$D$8:$D$73)-SUMIF(Traspasos!$B$8:$B$73,B88,Traspasos!$D$8:$D$73)</f>
        <v>0</v>
      </c>
      <c r="M88" s="107">
        <f t="shared" si="10"/>
        <v>0</v>
      </c>
      <c r="N88" s="108"/>
      <c r="O88" s="107">
        <f t="shared" si="11"/>
        <v>89021</v>
      </c>
      <c r="P88" s="107">
        <f t="shared" si="12"/>
        <v>0</v>
      </c>
      <c r="Q88" s="107">
        <f t="shared" si="13"/>
        <v>60654.515928000008</v>
      </c>
    </row>
    <row r="89" spans="1:17" x14ac:dyDescent="0.2">
      <c r="A89" s="17"/>
      <c r="B89" s="2" t="s">
        <v>704</v>
      </c>
      <c r="C89" s="2" t="str">
        <f>IFERROR(VLOOKUP(B89,'Inyección reconocida'!$B$9:$C$500,2,0),VLOOKUP(B89,Retiros!$B$9:$C$500,2,0))</f>
        <v>SEN</v>
      </c>
      <c r="D89" s="98">
        <f>SUMIF(Retiros!B:B,$B89,Retiros!P:P)</f>
        <v>211562.49197000006</v>
      </c>
      <c r="E89" s="98">
        <f>SUMIF(Obligación!B:B,$B89,Obligación!P:P)</f>
        <v>21156.249197000005</v>
      </c>
      <c r="F89" s="98">
        <f>SUMIF('Inyección reconocida'!B:B,$B89,'Inyección reconocida'!P:P)</f>
        <v>274760.91277100006</v>
      </c>
      <c r="G89" s="98">
        <f t="shared" si="7"/>
        <v>253604.66357400006</v>
      </c>
      <c r="H89" s="16">
        <v>87542.341304000001</v>
      </c>
      <c r="I89" s="16">
        <v>2451.2125859100006</v>
      </c>
      <c r="J89" s="98">
        <f t="shared" si="8"/>
        <v>338695.79229209007</v>
      </c>
      <c r="K89" s="98">
        <f t="shared" si="9"/>
        <v>338695.79229209007</v>
      </c>
      <c r="L89" s="107">
        <f>+SUMIF(Traspasos!$C$8:$C$73,B89,Traspasos!$D$8:$D$73)-SUMIF(Traspasos!$B$8:$B$73,B89,Traspasos!$D$8:$D$73)</f>
        <v>0</v>
      </c>
      <c r="M89" s="107">
        <f t="shared" si="10"/>
        <v>0</v>
      </c>
      <c r="N89" s="108"/>
      <c r="O89" s="107">
        <f t="shared" si="11"/>
        <v>338696</v>
      </c>
      <c r="P89" s="107">
        <f t="shared" si="12"/>
        <v>0</v>
      </c>
      <c r="Q89" s="107">
        <f t="shared" si="13"/>
        <v>274760.91277100006</v>
      </c>
    </row>
    <row r="90" spans="1:17" x14ac:dyDescent="0.2">
      <c r="A90" s="17"/>
      <c r="B90" s="2" t="s">
        <v>48</v>
      </c>
      <c r="C90" s="2" t="str">
        <f>IFERROR(VLOOKUP(B90,'Inyección reconocida'!$B$9:$C$500,2,0),VLOOKUP(B90,Retiros!$B$9:$C$500,2,0))</f>
        <v>SEN</v>
      </c>
      <c r="D90" s="98">
        <f>SUMIF(Retiros!B:B,$B90,Retiros!P:P)</f>
        <v>99880.784548128184</v>
      </c>
      <c r="E90" s="98">
        <f>SUMIF(Obligación!B:B,$B90,Obligación!P:P)</f>
        <v>6991.6549183689722</v>
      </c>
      <c r="F90" s="98">
        <f>SUMIF('Inyección reconocida'!B:B,$B90,'Inyección reconocida'!P:P)</f>
        <v>0</v>
      </c>
      <c r="G90" s="98">
        <f t="shared" si="7"/>
        <v>-6991.6549183689722</v>
      </c>
      <c r="H90" s="16">
        <v>0</v>
      </c>
      <c r="I90" s="16">
        <v>6422.9294782249999</v>
      </c>
      <c r="J90" s="98">
        <f t="shared" si="8"/>
        <v>-13414.584396593971</v>
      </c>
      <c r="K90" s="98">
        <f t="shared" si="9"/>
        <v>0</v>
      </c>
      <c r="L90" s="107">
        <f>+SUMIF(Traspasos!$C$8:$C$73,B90,Traspasos!$D$8:$D$73)-SUMIF(Traspasos!$B$8:$B$73,B90,Traspasos!$D$8:$D$73)</f>
        <v>0</v>
      </c>
      <c r="M90" s="107">
        <f t="shared" si="10"/>
        <v>13414.584396593971</v>
      </c>
      <c r="N90" s="108"/>
      <c r="O90" s="107">
        <f t="shared" si="11"/>
        <v>-13415</v>
      </c>
      <c r="P90" s="107">
        <f t="shared" si="12"/>
        <v>5366</v>
      </c>
      <c r="Q90" s="107">
        <f t="shared" si="13"/>
        <v>0</v>
      </c>
    </row>
    <row r="91" spans="1:17" x14ac:dyDescent="0.2">
      <c r="A91" s="17"/>
      <c r="B91" s="2" t="s">
        <v>79</v>
      </c>
      <c r="C91" s="2" t="str">
        <f>IFERROR(VLOOKUP(B91,'Inyección reconocida'!$B$9:$C$500,2,0),VLOOKUP(B91,Retiros!$B$9:$C$500,2,0))</f>
        <v>SEN</v>
      </c>
      <c r="D91" s="98">
        <f>SUMIF(Retiros!B:B,$B91,Retiros!P:P)</f>
        <v>0</v>
      </c>
      <c r="E91" s="98">
        <f>SUMIF(Obligación!B:B,$B91,Obligación!P:P)</f>
        <v>0</v>
      </c>
      <c r="F91" s="98">
        <f>SUMIF('Inyección reconocida'!B:B,$B91,'Inyección reconocida'!P:P)</f>
        <v>0</v>
      </c>
      <c r="G91" s="98">
        <f t="shared" si="7"/>
        <v>0</v>
      </c>
      <c r="H91" s="16">
        <v>0</v>
      </c>
      <c r="I91" s="16">
        <v>0</v>
      </c>
      <c r="J91" s="98">
        <f t="shared" si="8"/>
        <v>0</v>
      </c>
      <c r="K91" s="98">
        <f t="shared" si="9"/>
        <v>0</v>
      </c>
      <c r="L91" s="107">
        <f>+SUMIF(Traspasos!$C$8:$C$73,B91,Traspasos!$D$8:$D$73)-SUMIF(Traspasos!$B$8:$B$73,B91,Traspasos!$D$8:$D$73)</f>
        <v>0</v>
      </c>
      <c r="M91" s="107">
        <f t="shared" si="10"/>
        <v>0</v>
      </c>
      <c r="N91" s="108"/>
      <c r="O91" s="107">
        <f t="shared" si="11"/>
        <v>0</v>
      </c>
      <c r="P91" s="107">
        <f t="shared" si="12"/>
        <v>0</v>
      </c>
      <c r="Q91" s="107">
        <f t="shared" si="13"/>
        <v>0</v>
      </c>
    </row>
    <row r="92" spans="1:17" x14ac:dyDescent="0.2">
      <c r="A92" s="17"/>
      <c r="B92" s="2" t="s">
        <v>705</v>
      </c>
      <c r="C92" s="2" t="str">
        <f>IFERROR(VLOOKUP(B92,'Inyección reconocida'!$B$9:$C$500,2,0),VLOOKUP(B92,Retiros!$B$9:$C$500,2,0))</f>
        <v>SEN</v>
      </c>
      <c r="D92" s="98">
        <f>SUMIF(Retiros!B:B,$B92,Retiros!P:P)</f>
        <v>10148.308766</v>
      </c>
      <c r="E92" s="98">
        <f>SUMIF(Obligación!B:B,$B92,Obligación!P:P)</f>
        <v>1014.8308766000001</v>
      </c>
      <c r="F92" s="98">
        <f>SUMIF('Inyección reconocida'!B:B,$B92,'Inyección reconocida'!P:P)</f>
        <v>57997.60076109998</v>
      </c>
      <c r="G92" s="98">
        <f t="shared" si="7"/>
        <v>56982.769884499983</v>
      </c>
      <c r="H92" s="16">
        <v>16260.954761349996</v>
      </c>
      <c r="I92" s="16">
        <v>213.88222583999982</v>
      </c>
      <c r="J92" s="98">
        <f t="shared" si="8"/>
        <v>73029.842420009983</v>
      </c>
      <c r="K92" s="98">
        <f t="shared" si="9"/>
        <v>73029.842420009983</v>
      </c>
      <c r="L92" s="107">
        <f>+SUMIF(Traspasos!$C$8:$C$73,B92,Traspasos!$D$8:$D$73)-SUMIF(Traspasos!$B$8:$B$73,B92,Traspasos!$D$8:$D$73)</f>
        <v>0</v>
      </c>
      <c r="M92" s="107">
        <f t="shared" si="10"/>
        <v>0</v>
      </c>
      <c r="N92" s="108"/>
      <c r="O92" s="107">
        <f t="shared" si="11"/>
        <v>73030</v>
      </c>
      <c r="P92" s="107">
        <f t="shared" si="12"/>
        <v>0</v>
      </c>
      <c r="Q92" s="107">
        <f t="shared" si="13"/>
        <v>57997.60076109998</v>
      </c>
    </row>
    <row r="93" spans="1:17" x14ac:dyDescent="0.2">
      <c r="A93" s="17"/>
      <c r="B93" s="2" t="s">
        <v>50</v>
      </c>
      <c r="C93" s="2" t="str">
        <f>IFERROR(VLOOKUP(B93,'Inyección reconocida'!$B$9:$C$500,2,0),VLOOKUP(B93,Retiros!$B$9:$C$500,2,0))</f>
        <v>SEN</v>
      </c>
      <c r="D93" s="98">
        <f>SUMIF(Retiros!B:B,$B93,Retiros!P:P)</f>
        <v>178497.48534519228</v>
      </c>
      <c r="E93" s="98">
        <f>SUMIF(Obligación!B:B,$B93,Obligación!P:P)</f>
        <v>12494.823974163462</v>
      </c>
      <c r="F93" s="98">
        <f>SUMIF('Inyección reconocida'!B:B,$B93,'Inyección reconocida'!P:P)</f>
        <v>0</v>
      </c>
      <c r="G93" s="98">
        <f t="shared" si="7"/>
        <v>-12494.823974163462</v>
      </c>
      <c r="H93" s="16">
        <v>0</v>
      </c>
      <c r="I93" s="16">
        <v>12853.670698731728</v>
      </c>
      <c r="J93" s="98">
        <f t="shared" si="8"/>
        <v>-25348.494672895191</v>
      </c>
      <c r="K93" s="98">
        <f t="shared" si="9"/>
        <v>0</v>
      </c>
      <c r="L93" s="107">
        <f>+SUMIF(Traspasos!$C$8:$C$73,B93,Traspasos!$D$8:$D$73)-SUMIF(Traspasos!$B$8:$B$73,B93,Traspasos!$D$8:$D$73)</f>
        <v>0</v>
      </c>
      <c r="M93" s="107">
        <f t="shared" si="10"/>
        <v>25348.494672895191</v>
      </c>
      <c r="N93" s="108"/>
      <c r="O93" s="107">
        <f t="shared" si="11"/>
        <v>-25348</v>
      </c>
      <c r="P93" s="107">
        <f t="shared" si="12"/>
        <v>10139.200000000001</v>
      </c>
      <c r="Q93" s="107">
        <f t="shared" si="13"/>
        <v>0</v>
      </c>
    </row>
    <row r="94" spans="1:17" x14ac:dyDescent="0.2">
      <c r="A94" s="17"/>
      <c r="B94" s="2" t="s">
        <v>785</v>
      </c>
      <c r="C94" s="2" t="str">
        <f>IFERROR(VLOOKUP(B94,'Inyección reconocida'!$B$9:$C$500,2,0),VLOOKUP(B94,Retiros!$B$9:$C$500,2,0))</f>
        <v>SEN</v>
      </c>
      <c r="D94" s="98">
        <f>SUMIF(Retiros!B:B,$B94,Retiros!P:P)</f>
        <v>0</v>
      </c>
      <c r="E94" s="98">
        <f>SUMIF(Obligación!B:B,$B94,Obligación!P:P)</f>
        <v>0</v>
      </c>
      <c r="F94" s="98">
        <f>SUMIF('Inyección reconocida'!B:B,$B94,'Inyección reconocida'!P:P)</f>
        <v>4849.2976750000007</v>
      </c>
      <c r="G94" s="98">
        <f t="shared" si="7"/>
        <v>4849.2976750000007</v>
      </c>
      <c r="H94" s="16">
        <v>0</v>
      </c>
      <c r="I94" s="16">
        <v>0</v>
      </c>
      <c r="J94" s="98">
        <f t="shared" si="8"/>
        <v>4849.2976750000007</v>
      </c>
      <c r="K94" s="98">
        <f t="shared" si="9"/>
        <v>4849.2976750000007</v>
      </c>
      <c r="L94" s="107">
        <f>+SUMIF(Traspasos!$C$8:$C$73,B94,Traspasos!$D$8:$D$73)-SUMIF(Traspasos!$B$8:$B$73,B94,Traspasos!$D$8:$D$73)</f>
        <v>0</v>
      </c>
      <c r="M94" s="107">
        <f t="shared" si="10"/>
        <v>0</v>
      </c>
      <c r="N94" s="108"/>
      <c r="O94" s="107">
        <f t="shared" si="11"/>
        <v>4849</v>
      </c>
      <c r="P94" s="107">
        <f t="shared" si="12"/>
        <v>0</v>
      </c>
      <c r="Q94" s="107">
        <f t="shared" si="13"/>
        <v>4849</v>
      </c>
    </row>
    <row r="95" spans="1:17" x14ac:dyDescent="0.2">
      <c r="A95" s="17"/>
      <c r="B95" s="2" t="s">
        <v>678</v>
      </c>
      <c r="C95" s="2" t="str">
        <f>IFERROR(VLOOKUP(B95,'Inyección reconocida'!$B$9:$C$500,2,0),VLOOKUP(B95,Retiros!$B$9:$C$500,2,0))</f>
        <v>SEN</v>
      </c>
      <c r="D95" s="98">
        <f>SUMIF(Retiros!B:B,$B95,Retiros!P:P)</f>
        <v>15277323.88280334</v>
      </c>
      <c r="E95" s="98">
        <f>SUMIF(Obligación!B:B,$B95,Obligación!P:P)</f>
        <v>1268876.6071585286</v>
      </c>
      <c r="F95" s="98">
        <f>SUMIF('Inyección reconocida'!B:B,$B95,'Inyección reconocida'!P:P)</f>
        <v>277932.2282555055</v>
      </c>
      <c r="G95" s="98">
        <f t="shared" si="7"/>
        <v>-990944.3789030232</v>
      </c>
      <c r="H95" s="16">
        <v>255641.52287060005</v>
      </c>
      <c r="I95" s="16">
        <v>975629.74386062985</v>
      </c>
      <c r="J95" s="98">
        <f t="shared" si="8"/>
        <v>-1710932.5998930531</v>
      </c>
      <c r="K95" s="98">
        <f t="shared" si="9"/>
        <v>0</v>
      </c>
      <c r="L95" s="107">
        <f>+SUMIF(Traspasos!$C$8:$C$73,B95,Traspasos!$D$8:$D$73)-SUMIF(Traspasos!$B$8:$B$73,B95,Traspasos!$D$8:$D$73)</f>
        <v>0</v>
      </c>
      <c r="M95" s="107">
        <f t="shared" si="10"/>
        <v>1710932.5998930531</v>
      </c>
      <c r="N95" s="108"/>
      <c r="O95" s="107">
        <f t="shared" si="11"/>
        <v>-1710933</v>
      </c>
      <c r="P95" s="107">
        <f t="shared" si="12"/>
        <v>684373.20000000007</v>
      </c>
      <c r="Q95" s="107">
        <f t="shared" si="13"/>
        <v>0</v>
      </c>
    </row>
    <row r="96" spans="1:17" x14ac:dyDescent="0.2">
      <c r="A96" s="17"/>
      <c r="B96" s="2" t="s">
        <v>80</v>
      </c>
      <c r="C96" s="2" t="str">
        <f>IFERROR(VLOOKUP(B96,'Inyección reconocida'!$B$9:$C$500,2,0),VLOOKUP(B96,Retiros!$B$9:$C$500,2,0))</f>
        <v>SEN</v>
      </c>
      <c r="D96" s="98">
        <f>SUMIF(Retiros!B:B,$B96,Retiros!P:P)</f>
        <v>0</v>
      </c>
      <c r="E96" s="98">
        <f>SUMIF(Obligación!B:B,$B96,Obligación!P:P)</f>
        <v>0</v>
      </c>
      <c r="F96" s="98">
        <f>SUMIF('Inyección reconocida'!B:B,$B96,'Inyección reconocida'!P:P)</f>
        <v>12374.646377999999</v>
      </c>
      <c r="G96" s="98">
        <f t="shared" si="7"/>
        <v>12374.646377999999</v>
      </c>
      <c r="H96" s="16">
        <v>13357.074669999998</v>
      </c>
      <c r="I96" s="16">
        <v>0</v>
      </c>
      <c r="J96" s="98">
        <f t="shared" si="8"/>
        <v>25731.721047999999</v>
      </c>
      <c r="K96" s="98">
        <f t="shared" si="9"/>
        <v>25731.721047999999</v>
      </c>
      <c r="L96" s="107">
        <f>+SUMIF(Traspasos!$C$8:$C$73,B96,Traspasos!$D$8:$D$73)-SUMIF(Traspasos!$B$8:$B$73,B96,Traspasos!$D$8:$D$73)</f>
        <v>0</v>
      </c>
      <c r="M96" s="107">
        <f t="shared" si="10"/>
        <v>0</v>
      </c>
      <c r="N96" s="108"/>
      <c r="O96" s="107">
        <f t="shared" si="11"/>
        <v>25732</v>
      </c>
      <c r="P96" s="107">
        <f t="shared" si="12"/>
        <v>0</v>
      </c>
      <c r="Q96" s="107">
        <f t="shared" si="13"/>
        <v>12374.646377999999</v>
      </c>
    </row>
    <row r="97" spans="1:17" x14ac:dyDescent="0.2">
      <c r="A97" s="17"/>
      <c r="B97" s="2" t="s">
        <v>69</v>
      </c>
      <c r="C97" s="2" t="str">
        <f>IFERROR(VLOOKUP(B97,'Inyección reconocida'!$B$9:$C$500,2,0),VLOOKUP(B97,Retiros!$B$9:$C$500,2,0))</f>
        <v>SEN</v>
      </c>
      <c r="D97" s="98">
        <f>SUMIF(Retiros!B:B,$B97,Retiros!P:P)</f>
        <v>46216.114720999991</v>
      </c>
      <c r="E97" s="98">
        <f>SUMIF(Obligación!B:B,$B97,Obligación!P:P)</f>
        <v>3235.1280304700003</v>
      </c>
      <c r="F97" s="98">
        <f>SUMIF('Inyección reconocida'!B:B,$B97,'Inyección reconocida'!P:P)</f>
        <v>101925.00501200001</v>
      </c>
      <c r="G97" s="98">
        <f t="shared" si="7"/>
        <v>98689.876981530004</v>
      </c>
      <c r="H97" s="16">
        <v>105577.76682600001</v>
      </c>
      <c r="I97" s="16">
        <v>2948.793220815</v>
      </c>
      <c r="J97" s="98">
        <f t="shared" si="8"/>
        <v>201318.85058671504</v>
      </c>
      <c r="K97" s="98">
        <f t="shared" si="9"/>
        <v>201318.85058671504</v>
      </c>
      <c r="L97" s="107">
        <f>+SUMIF(Traspasos!$C$8:$C$73,B97,Traspasos!$D$8:$D$73)-SUMIF(Traspasos!$B$8:$B$73,B97,Traspasos!$D$8:$D$73)</f>
        <v>0</v>
      </c>
      <c r="M97" s="107">
        <f t="shared" si="10"/>
        <v>0</v>
      </c>
      <c r="N97" s="108"/>
      <c r="O97" s="107">
        <f t="shared" si="11"/>
        <v>201319</v>
      </c>
      <c r="P97" s="107">
        <f t="shared" si="12"/>
        <v>0</v>
      </c>
      <c r="Q97" s="107">
        <f t="shared" si="13"/>
        <v>101925.00501200001</v>
      </c>
    </row>
    <row r="98" spans="1:17" x14ac:dyDescent="0.2">
      <c r="A98" s="17"/>
      <c r="B98" s="2" t="s">
        <v>137</v>
      </c>
      <c r="C98" s="2" t="str">
        <f>IFERROR(VLOOKUP(B98,'Inyección reconocida'!$B$9:$C$500,2,0),VLOOKUP(B98,Retiros!$B$9:$C$500,2,0))</f>
        <v>SEN</v>
      </c>
      <c r="D98" s="98">
        <f>SUMIF(Retiros!B:B,$B98,Retiros!P:P)</f>
        <v>0</v>
      </c>
      <c r="E98" s="98">
        <f>SUMIF(Obligación!B:B,$B98,Obligación!P:P)</f>
        <v>0</v>
      </c>
      <c r="F98" s="98">
        <f>SUMIF('Inyección reconocida'!B:B,$B98,'Inyección reconocida'!P:P)</f>
        <v>0</v>
      </c>
      <c r="G98" s="98">
        <f t="shared" si="7"/>
        <v>0</v>
      </c>
      <c r="H98" s="16">
        <v>0</v>
      </c>
      <c r="I98" s="16">
        <v>0</v>
      </c>
      <c r="J98" s="98">
        <f t="shared" si="8"/>
        <v>0</v>
      </c>
      <c r="K98" s="98">
        <f t="shared" si="9"/>
        <v>0</v>
      </c>
      <c r="L98" s="107">
        <f>+SUMIF(Traspasos!$C$8:$C$73,B98,Traspasos!$D$8:$D$73)-SUMIF(Traspasos!$B$8:$B$73,B98,Traspasos!$D$8:$D$73)</f>
        <v>0</v>
      </c>
      <c r="M98" s="107">
        <f t="shared" si="10"/>
        <v>0</v>
      </c>
      <c r="N98" s="108"/>
      <c r="O98" s="107">
        <f t="shared" si="11"/>
        <v>0</v>
      </c>
      <c r="P98" s="107">
        <f t="shared" si="12"/>
        <v>0</v>
      </c>
      <c r="Q98" s="107">
        <f t="shared" si="13"/>
        <v>0</v>
      </c>
    </row>
    <row r="99" spans="1:17" x14ac:dyDescent="0.2">
      <c r="A99" s="17"/>
      <c r="B99" s="2" t="s">
        <v>130</v>
      </c>
      <c r="C99" s="2" t="str">
        <f>IFERROR(VLOOKUP(B99,'Inyección reconocida'!$B$9:$C$500,2,0),VLOOKUP(B99,Retiros!$B$9:$C$500,2,0))</f>
        <v>SEN</v>
      </c>
      <c r="D99" s="98">
        <f>SUMIF(Retiros!B:B,$B99,Retiros!P:P)</f>
        <v>11741.305032000004</v>
      </c>
      <c r="E99" s="98">
        <f>SUMIF(Obligación!B:B,$B99,Obligación!P:P)</f>
        <v>1174.1305032000005</v>
      </c>
      <c r="F99" s="98">
        <f>SUMIF('Inyección reconocida'!B:B,$B99,'Inyección reconocida'!P:P)</f>
        <v>34006.459857999995</v>
      </c>
      <c r="G99" s="98">
        <f t="shared" si="7"/>
        <v>32832.329354799993</v>
      </c>
      <c r="H99" s="16">
        <v>40429.675011999992</v>
      </c>
      <c r="I99" s="16">
        <v>953.9388359999997</v>
      </c>
      <c r="J99" s="98">
        <f t="shared" si="8"/>
        <v>72308.065530799984</v>
      </c>
      <c r="K99" s="98">
        <f t="shared" si="9"/>
        <v>72308.065530799984</v>
      </c>
      <c r="L99" s="107">
        <f>+SUMIF(Traspasos!$C$8:$C$73,B99,Traspasos!$D$8:$D$73)-SUMIF(Traspasos!$B$8:$B$73,B99,Traspasos!$D$8:$D$73)</f>
        <v>0</v>
      </c>
      <c r="M99" s="107">
        <f t="shared" si="10"/>
        <v>0</v>
      </c>
      <c r="N99" s="108"/>
      <c r="O99" s="107">
        <f t="shared" si="11"/>
        <v>72308</v>
      </c>
      <c r="P99" s="107">
        <f t="shared" si="12"/>
        <v>0</v>
      </c>
      <c r="Q99" s="107">
        <f t="shared" si="13"/>
        <v>34006.459857999995</v>
      </c>
    </row>
    <row r="100" spans="1:17" x14ac:dyDescent="0.2">
      <c r="A100" s="17"/>
      <c r="B100" s="2" t="s">
        <v>148</v>
      </c>
      <c r="C100" s="2" t="str">
        <f>IFERROR(VLOOKUP(B100,'Inyección reconocida'!$B$9:$C$500,2,0),VLOOKUP(B100,Retiros!$B$9:$C$500,2,0))</f>
        <v>SEN</v>
      </c>
      <c r="D100" s="98">
        <f>SUMIF(Retiros!B:B,$B100,Retiros!P:P)</f>
        <v>0</v>
      </c>
      <c r="E100" s="98">
        <f>SUMIF(Obligación!B:B,$B100,Obligación!P:P)</f>
        <v>0</v>
      </c>
      <c r="F100" s="98">
        <f>SUMIF('Inyección reconocida'!B:B,$B100,'Inyección reconocida'!P:P)</f>
        <v>168.94744800000001</v>
      </c>
      <c r="G100" s="98">
        <f t="shared" si="7"/>
        <v>168.94744800000001</v>
      </c>
      <c r="H100" s="16">
        <v>154.84357400000002</v>
      </c>
      <c r="I100" s="16">
        <v>0</v>
      </c>
      <c r="J100" s="98">
        <f t="shared" si="8"/>
        <v>323.791022</v>
      </c>
      <c r="K100" s="98">
        <f t="shared" si="9"/>
        <v>323.791022</v>
      </c>
      <c r="L100" s="107">
        <f>+SUMIF(Traspasos!$C$8:$C$73,B100,Traspasos!$D$8:$D$73)-SUMIF(Traspasos!$B$8:$B$73,B100,Traspasos!$D$8:$D$73)</f>
        <v>0</v>
      </c>
      <c r="M100" s="107">
        <f t="shared" si="10"/>
        <v>0</v>
      </c>
      <c r="N100" s="108"/>
      <c r="O100" s="107">
        <f t="shared" si="11"/>
        <v>324</v>
      </c>
      <c r="P100" s="107">
        <f t="shared" si="12"/>
        <v>0</v>
      </c>
      <c r="Q100" s="107">
        <f t="shared" si="13"/>
        <v>168.94744800000001</v>
      </c>
    </row>
    <row r="101" spans="1:17" x14ac:dyDescent="0.2">
      <c r="A101" s="17"/>
      <c r="B101" s="2" t="s">
        <v>689</v>
      </c>
      <c r="C101" s="2" t="str">
        <f>IFERROR(VLOOKUP(B101,'Inyección reconocida'!$B$9:$C$500,2,0),VLOOKUP(B101,Retiros!$B$9:$C$500,2,0))</f>
        <v>SEN</v>
      </c>
      <c r="D101" s="98">
        <f>SUMIF(Retiros!B:B,$B101,Retiros!P:P)</f>
        <v>0</v>
      </c>
      <c r="E101" s="98">
        <f>SUMIF(Obligación!B:B,$B101,Obligación!P:P)</f>
        <v>0</v>
      </c>
      <c r="F101" s="98">
        <f>SUMIF('Inyección reconocida'!B:B,$B101,'Inyección reconocida'!P:P)</f>
        <v>675.27804500000025</v>
      </c>
      <c r="G101" s="98">
        <f t="shared" si="7"/>
        <v>675.27804500000025</v>
      </c>
      <c r="H101" s="16">
        <v>1638.558565</v>
      </c>
      <c r="I101" s="16">
        <v>0</v>
      </c>
      <c r="J101" s="98">
        <f t="shared" si="8"/>
        <v>2313.8366100000003</v>
      </c>
      <c r="K101" s="98">
        <f t="shared" si="9"/>
        <v>2313.8366100000003</v>
      </c>
      <c r="L101" s="107">
        <f>+SUMIF(Traspasos!$C$8:$C$73,B101,Traspasos!$D$8:$D$73)-SUMIF(Traspasos!$B$8:$B$73,B101,Traspasos!$D$8:$D$73)</f>
        <v>0</v>
      </c>
      <c r="M101" s="107">
        <f t="shared" si="10"/>
        <v>0</v>
      </c>
      <c r="N101" s="108"/>
      <c r="O101" s="107">
        <f t="shared" si="11"/>
        <v>2314</v>
      </c>
      <c r="P101" s="107">
        <f t="shared" si="12"/>
        <v>0</v>
      </c>
      <c r="Q101" s="107">
        <f t="shared" si="13"/>
        <v>675.27804500000025</v>
      </c>
    </row>
    <row r="102" spans="1:17" x14ac:dyDescent="0.2">
      <c r="A102" s="17"/>
      <c r="B102" s="2" t="s">
        <v>55</v>
      </c>
      <c r="C102" s="2" t="str">
        <f>IFERROR(VLOOKUP(B102,'Inyección reconocida'!$B$9:$C$500,2,0),VLOOKUP(B102,Retiros!$B$9:$C$500,2,0))</f>
        <v>SEN</v>
      </c>
      <c r="D102" s="98">
        <f>SUMIF(Retiros!B:B,$B102,Retiros!P:P)</f>
        <v>0</v>
      </c>
      <c r="E102" s="98">
        <f>SUMIF(Obligación!B:B,$B102,Obligación!P:P)</f>
        <v>0</v>
      </c>
      <c r="F102" s="98">
        <f>SUMIF('Inyección reconocida'!B:B,$B102,'Inyección reconocida'!P:P)</f>
        <v>12768.72289589906</v>
      </c>
      <c r="G102" s="98">
        <f t="shared" si="7"/>
        <v>12768.72289589906</v>
      </c>
      <c r="H102" s="16">
        <v>19438.183176000006</v>
      </c>
      <c r="I102" s="16">
        <v>0</v>
      </c>
      <c r="J102" s="98">
        <f t="shared" si="8"/>
        <v>32206.906071899066</v>
      </c>
      <c r="K102" s="98">
        <f t="shared" si="9"/>
        <v>32206.906071899066</v>
      </c>
      <c r="L102" s="107">
        <f>+SUMIF(Traspasos!$C$8:$C$73,B102,Traspasos!$D$8:$D$73)-SUMIF(Traspasos!$B$8:$B$73,B102,Traspasos!$D$8:$D$73)</f>
        <v>0</v>
      </c>
      <c r="M102" s="107">
        <f t="shared" si="10"/>
        <v>0</v>
      </c>
      <c r="N102" s="108"/>
      <c r="O102" s="107">
        <f t="shared" si="11"/>
        <v>32207</v>
      </c>
      <c r="P102" s="107">
        <f t="shared" si="12"/>
        <v>0</v>
      </c>
      <c r="Q102" s="107">
        <f t="shared" si="13"/>
        <v>12768.72289589906</v>
      </c>
    </row>
    <row r="103" spans="1:17" x14ac:dyDescent="0.2">
      <c r="A103" s="17"/>
      <c r="B103" s="2" t="s">
        <v>627</v>
      </c>
      <c r="C103" s="2" t="str">
        <f>IFERROR(VLOOKUP(B103,'Inyección reconocida'!$B$9:$C$500,2,0),VLOOKUP(B103,Retiros!$B$9:$C$500,2,0))</f>
        <v>SEN</v>
      </c>
      <c r="D103" s="98">
        <f>SUMIF(Retiros!B:B,$B103,Retiros!P:P)</f>
        <v>7023228.5170301525</v>
      </c>
      <c r="E103" s="98">
        <f>SUMIF(Obligación!B:B,$B103,Obligación!P:P)</f>
        <v>651549.28824156255</v>
      </c>
      <c r="F103" s="98">
        <f>SUMIF('Inyección reconocida'!B:B,$B103,'Inyección reconocida'!P:P)</f>
        <v>1728.3098580000001</v>
      </c>
      <c r="G103" s="98">
        <f t="shared" si="7"/>
        <v>-649820.97838356253</v>
      </c>
      <c r="H103" s="16">
        <v>19757.144304424728</v>
      </c>
      <c r="I103" s="16">
        <v>280443.75959461601</v>
      </c>
      <c r="J103" s="98">
        <f t="shared" si="8"/>
        <v>-910507.59367375378</v>
      </c>
      <c r="K103" s="98">
        <f t="shared" si="9"/>
        <v>0</v>
      </c>
      <c r="L103" s="107">
        <f>+SUMIF(Traspasos!$C$8:$C$73,B103,Traspasos!$D$8:$D$73)-SUMIF(Traspasos!$B$8:$B$73,B103,Traspasos!$D$8:$D$73)</f>
        <v>0</v>
      </c>
      <c r="M103" s="107">
        <f t="shared" si="10"/>
        <v>910507.59367375378</v>
      </c>
      <c r="N103" s="108"/>
      <c r="O103" s="107">
        <f t="shared" si="11"/>
        <v>-910508</v>
      </c>
      <c r="P103" s="107">
        <f t="shared" si="12"/>
        <v>364203.2</v>
      </c>
      <c r="Q103" s="107">
        <f t="shared" si="13"/>
        <v>0</v>
      </c>
    </row>
    <row r="104" spans="1:17" x14ac:dyDescent="0.2">
      <c r="A104" s="17"/>
      <c r="B104" s="2" t="s">
        <v>81</v>
      </c>
      <c r="C104" s="2" t="str">
        <f>IFERROR(VLOOKUP(B104,'Inyección reconocida'!$B$9:$C$500,2,0),VLOOKUP(B104,Retiros!$B$9:$C$500,2,0))</f>
        <v>SEN</v>
      </c>
      <c r="D104" s="98">
        <f>SUMIF(Retiros!B:B,$B104,Retiros!P:P)</f>
        <v>0</v>
      </c>
      <c r="E104" s="98">
        <f>SUMIF(Obligación!B:B,$B104,Obligación!P:P)</f>
        <v>0</v>
      </c>
      <c r="F104" s="98">
        <f>SUMIF('Inyección reconocida'!B:B,$B104,'Inyección reconocida'!P:P)</f>
        <v>0</v>
      </c>
      <c r="G104" s="98">
        <f t="shared" si="7"/>
        <v>0</v>
      </c>
      <c r="H104" s="16">
        <v>0</v>
      </c>
      <c r="I104" s="16">
        <v>0</v>
      </c>
      <c r="J104" s="98">
        <f t="shared" si="8"/>
        <v>0</v>
      </c>
      <c r="K104" s="98">
        <f t="shared" si="9"/>
        <v>0</v>
      </c>
      <c r="L104" s="107">
        <f>+SUMIF(Traspasos!$C$8:$C$73,B104,Traspasos!$D$8:$D$73)-SUMIF(Traspasos!$B$8:$B$73,B104,Traspasos!$D$8:$D$73)</f>
        <v>0</v>
      </c>
      <c r="M104" s="107">
        <f t="shared" si="10"/>
        <v>0</v>
      </c>
      <c r="N104" s="108"/>
      <c r="O104" s="107">
        <f t="shared" si="11"/>
        <v>0</v>
      </c>
      <c r="P104" s="107">
        <f t="shared" si="12"/>
        <v>0</v>
      </c>
      <c r="Q104" s="107">
        <f t="shared" si="13"/>
        <v>0</v>
      </c>
    </row>
    <row r="105" spans="1:17" x14ac:dyDescent="0.2">
      <c r="A105" s="17"/>
      <c r="B105" s="2" t="s">
        <v>53</v>
      </c>
      <c r="C105" s="2" t="str">
        <f>IFERROR(VLOOKUP(B105,'Inyección reconocida'!$B$9:$C$500,2,0),VLOOKUP(B105,Retiros!$B$9:$C$500,2,0))</f>
        <v>SEN</v>
      </c>
      <c r="D105" s="98">
        <f>SUMIF(Retiros!B:B,$B105,Retiros!P:P)</f>
        <v>381365.63574447681</v>
      </c>
      <c r="E105" s="98">
        <f>SUMIF(Obligación!B:B,$B105,Obligación!P:P)</f>
        <v>31976.403021627673</v>
      </c>
      <c r="F105" s="98">
        <f>SUMIF('Inyección reconocida'!B:B,$B105,'Inyección reconocida'!P:P)</f>
        <v>0</v>
      </c>
      <c r="G105" s="98">
        <f t="shared" si="7"/>
        <v>-31976.403021627673</v>
      </c>
      <c r="H105" s="16">
        <v>0</v>
      </c>
      <c r="I105" s="16">
        <v>52150.667386095782</v>
      </c>
      <c r="J105" s="98">
        <f t="shared" si="8"/>
        <v>-84127.070407723455</v>
      </c>
      <c r="K105" s="98">
        <f t="shared" si="9"/>
        <v>0</v>
      </c>
      <c r="L105" s="107">
        <f>+SUMIF(Traspasos!$C$8:$C$73,B105,Traspasos!$D$8:$D$73)-SUMIF(Traspasos!$B$8:$B$73,B105,Traspasos!$D$8:$D$73)</f>
        <v>0</v>
      </c>
      <c r="M105" s="107">
        <f t="shared" si="10"/>
        <v>84127.070407723455</v>
      </c>
      <c r="N105" s="108"/>
      <c r="O105" s="107">
        <f t="shared" si="11"/>
        <v>-84127</v>
      </c>
      <c r="P105" s="107">
        <f t="shared" si="12"/>
        <v>33650.800000000003</v>
      </c>
      <c r="Q105" s="107">
        <f t="shared" si="13"/>
        <v>0</v>
      </c>
    </row>
    <row r="106" spans="1:17" x14ac:dyDescent="0.2">
      <c r="A106" s="17"/>
      <c r="B106" s="2" t="s">
        <v>126</v>
      </c>
      <c r="C106" s="2" t="str">
        <f>IFERROR(VLOOKUP(B106,'Inyección reconocida'!$B$9:$C$500,2,0),VLOOKUP(B106,Retiros!$B$9:$C$500,2,0))</f>
        <v>SEN</v>
      </c>
      <c r="D106" s="98">
        <f>SUMIF(Retiros!B:B,$B106,Retiros!P:P)</f>
        <v>0</v>
      </c>
      <c r="E106" s="98">
        <f>SUMIF(Obligación!B:B,$B106,Obligación!P:P)</f>
        <v>0</v>
      </c>
      <c r="F106" s="98">
        <f>SUMIF('Inyección reconocida'!B:B,$B106,'Inyección reconocida'!P:P)</f>
        <v>0</v>
      </c>
      <c r="G106" s="98">
        <f t="shared" si="7"/>
        <v>0</v>
      </c>
      <c r="H106" s="16">
        <v>0</v>
      </c>
      <c r="I106" s="16">
        <v>0</v>
      </c>
      <c r="J106" s="98">
        <f t="shared" si="8"/>
        <v>0</v>
      </c>
      <c r="K106" s="98">
        <f t="shared" si="9"/>
        <v>0</v>
      </c>
      <c r="L106" s="107">
        <f>+SUMIF(Traspasos!$C$8:$C$73,B106,Traspasos!$D$8:$D$73)-SUMIF(Traspasos!$B$8:$B$73,B106,Traspasos!$D$8:$D$73)</f>
        <v>0</v>
      </c>
      <c r="M106" s="107">
        <f t="shared" si="10"/>
        <v>0</v>
      </c>
      <c r="N106" s="108"/>
      <c r="O106" s="107">
        <f t="shared" si="11"/>
        <v>0</v>
      </c>
      <c r="P106" s="107">
        <f t="shared" si="12"/>
        <v>0</v>
      </c>
      <c r="Q106" s="107">
        <f t="shared" si="13"/>
        <v>0</v>
      </c>
    </row>
    <row r="107" spans="1:17" x14ac:dyDescent="0.2">
      <c r="A107" s="17"/>
      <c r="B107" s="2" t="s">
        <v>614</v>
      </c>
      <c r="C107" s="2" t="str">
        <f>IFERROR(VLOOKUP(B107,'Inyección reconocida'!$B$9:$C$500,2,0),VLOOKUP(B107,Retiros!$B$9:$C$500,2,0))</f>
        <v>SEN</v>
      </c>
      <c r="D107" s="98">
        <f>SUMIF(Retiros!B:B,$B107,Retiros!P:P)</f>
        <v>30794.490337000014</v>
      </c>
      <c r="E107" s="98">
        <f>SUMIF(Obligación!B:B,$B107,Obligación!P:P)</f>
        <v>3079.4490337000011</v>
      </c>
      <c r="F107" s="98">
        <f>SUMIF('Inyección reconocida'!B:B,$B107,'Inyección reconocida'!P:P)</f>
        <v>31151.139183000014</v>
      </c>
      <c r="G107" s="98">
        <f t="shared" si="7"/>
        <v>28071.690149300011</v>
      </c>
      <c r="H107" s="16">
        <v>33397.425499000004</v>
      </c>
      <c r="I107" s="16">
        <v>2818.9116239400005</v>
      </c>
      <c r="J107" s="98">
        <f t="shared" si="8"/>
        <v>58650.204024360013</v>
      </c>
      <c r="K107" s="98">
        <f t="shared" si="9"/>
        <v>58650.204024360013</v>
      </c>
      <c r="L107" s="107">
        <f>+SUMIF(Traspasos!$C$8:$C$73,B107,Traspasos!$D$8:$D$73)-SUMIF(Traspasos!$B$8:$B$73,B107,Traspasos!$D$8:$D$73)</f>
        <v>0</v>
      </c>
      <c r="M107" s="107">
        <f t="shared" si="10"/>
        <v>0</v>
      </c>
      <c r="N107" s="108"/>
      <c r="O107" s="107">
        <f t="shared" si="11"/>
        <v>58650</v>
      </c>
      <c r="P107" s="107">
        <f t="shared" si="12"/>
        <v>0</v>
      </c>
      <c r="Q107" s="107">
        <f t="shared" si="13"/>
        <v>31151.139183000014</v>
      </c>
    </row>
    <row r="108" spans="1:17" x14ac:dyDescent="0.2">
      <c r="A108" s="17"/>
      <c r="B108" s="2" t="s">
        <v>398</v>
      </c>
      <c r="C108" s="2" t="str">
        <f>IFERROR(VLOOKUP(B108,'Inyección reconocida'!$B$9:$C$500,2,0),VLOOKUP(B108,Retiros!$B$9:$C$500,2,0))</f>
        <v>SEN</v>
      </c>
      <c r="D108" s="98">
        <f>SUMIF(Retiros!B:B,$B108,Retiros!P:P)</f>
        <v>0</v>
      </c>
      <c r="E108" s="98">
        <f>SUMIF(Obligación!B:B,$B108,Obligación!P:P)</f>
        <v>0</v>
      </c>
      <c r="F108" s="98">
        <f>SUMIF('Inyección reconocida'!B:B,$B108,'Inyección reconocida'!P:P)</f>
        <v>260936.436055</v>
      </c>
      <c r="G108" s="98">
        <f t="shared" si="7"/>
        <v>260936.436055</v>
      </c>
      <c r="H108" s="16">
        <v>289713.87374799995</v>
      </c>
      <c r="I108" s="16">
        <v>0</v>
      </c>
      <c r="J108" s="98">
        <f t="shared" si="8"/>
        <v>550650.30980299995</v>
      </c>
      <c r="K108" s="98">
        <f t="shared" si="9"/>
        <v>550650.30980299995</v>
      </c>
      <c r="L108" s="107">
        <f>+SUMIF(Traspasos!$C$8:$C$73,B108,Traspasos!$D$8:$D$73)-SUMIF(Traspasos!$B$8:$B$73,B108,Traspasos!$D$8:$D$73)</f>
        <v>0</v>
      </c>
      <c r="M108" s="107">
        <f t="shared" si="10"/>
        <v>0</v>
      </c>
      <c r="N108" s="108"/>
      <c r="O108" s="107">
        <f t="shared" si="11"/>
        <v>550650</v>
      </c>
      <c r="P108" s="107">
        <f t="shared" si="12"/>
        <v>0</v>
      </c>
      <c r="Q108" s="107">
        <f t="shared" si="13"/>
        <v>260936.436055</v>
      </c>
    </row>
    <row r="109" spans="1:17" x14ac:dyDescent="0.2">
      <c r="A109" s="17"/>
      <c r="B109" s="2" t="s">
        <v>82</v>
      </c>
      <c r="C109" s="2" t="str">
        <f>IFERROR(VLOOKUP(B109,'Inyección reconocida'!$B$9:$C$500,2,0),VLOOKUP(B109,Retiros!$B$9:$C$500,2,0))</f>
        <v>SEN</v>
      </c>
      <c r="D109" s="98">
        <f>SUMIF(Retiros!B:B,$B109,Retiros!P:P)</f>
        <v>0</v>
      </c>
      <c r="E109" s="98">
        <f>SUMIF(Obligación!B:B,$B109,Obligación!P:P)</f>
        <v>0</v>
      </c>
      <c r="F109" s="98">
        <f>SUMIF('Inyección reconocida'!B:B,$B109,'Inyección reconocida'!P:P)</f>
        <v>0</v>
      </c>
      <c r="G109" s="98">
        <f t="shared" si="7"/>
        <v>0</v>
      </c>
      <c r="H109" s="16">
        <v>0</v>
      </c>
      <c r="I109" s="16">
        <v>0</v>
      </c>
      <c r="J109" s="98">
        <f t="shared" si="8"/>
        <v>0</v>
      </c>
      <c r="K109" s="98">
        <f t="shared" si="9"/>
        <v>0</v>
      </c>
      <c r="L109" s="107">
        <f>+SUMIF(Traspasos!$C$8:$C$73,B109,Traspasos!$D$8:$D$73)-SUMIF(Traspasos!$B$8:$B$73,B109,Traspasos!$D$8:$D$73)</f>
        <v>0</v>
      </c>
      <c r="M109" s="107">
        <f t="shared" si="10"/>
        <v>0</v>
      </c>
      <c r="N109" s="108"/>
      <c r="O109" s="107">
        <f t="shared" si="11"/>
        <v>0</v>
      </c>
      <c r="P109" s="107">
        <f t="shared" si="12"/>
        <v>0</v>
      </c>
      <c r="Q109" s="107">
        <f t="shared" si="13"/>
        <v>0</v>
      </c>
    </row>
    <row r="110" spans="1:17" x14ac:dyDescent="0.2">
      <c r="A110" s="17"/>
      <c r="B110" s="2" t="s">
        <v>566</v>
      </c>
      <c r="C110" s="2" t="str">
        <f>IFERROR(VLOOKUP(B110,'Inyección reconocida'!$B$9:$C$500,2,0),VLOOKUP(B110,Retiros!$B$9:$C$500,2,0))</f>
        <v>SEN</v>
      </c>
      <c r="D110" s="98">
        <f>SUMIF(Retiros!B:B,$B110,Retiros!P:P)</f>
        <v>47010.251685337207</v>
      </c>
      <c r="E110" s="98">
        <f>SUMIF(Obligación!B:B,$B110,Obligación!P:P)</f>
        <v>4701.0251685337216</v>
      </c>
      <c r="F110" s="98">
        <f>SUMIF('Inyección reconocida'!B:B,$B110,'Inyección reconocida'!P:P)</f>
        <v>10484.394995999997</v>
      </c>
      <c r="G110" s="98">
        <f t="shared" si="7"/>
        <v>5783.3698274662756</v>
      </c>
      <c r="H110" s="16">
        <v>11273.065789000002</v>
      </c>
      <c r="I110" s="16">
        <v>4944.3150799701307</v>
      </c>
      <c r="J110" s="98">
        <f t="shared" si="8"/>
        <v>12112.120536496148</v>
      </c>
      <c r="K110" s="98">
        <f t="shared" si="9"/>
        <v>12112.120536496148</v>
      </c>
      <c r="L110" s="107">
        <f>+SUMIF(Traspasos!$C$8:$C$73,B110,Traspasos!$D$8:$D$73)-SUMIF(Traspasos!$B$8:$B$73,B110,Traspasos!$D$8:$D$73)</f>
        <v>0</v>
      </c>
      <c r="M110" s="107">
        <f t="shared" si="10"/>
        <v>0</v>
      </c>
      <c r="N110" s="108"/>
      <c r="O110" s="107">
        <f t="shared" si="11"/>
        <v>12112</v>
      </c>
      <c r="P110" s="107">
        <f t="shared" si="12"/>
        <v>0</v>
      </c>
      <c r="Q110" s="107">
        <f t="shared" si="13"/>
        <v>10484.394995999997</v>
      </c>
    </row>
    <row r="111" spans="1:17" x14ac:dyDescent="0.2">
      <c r="A111" s="17"/>
      <c r="B111" s="2" t="s">
        <v>724</v>
      </c>
      <c r="C111" s="2" t="str">
        <f>IFERROR(VLOOKUP(B111,'Inyección reconocida'!$B$9:$C$500,2,0),VLOOKUP(B111,Retiros!$B$9:$C$500,2,0))</f>
        <v>SEN</v>
      </c>
      <c r="D111" s="98">
        <f>SUMIF(Retiros!B:B,$B111,Retiros!P:P)</f>
        <v>277680.39916052541</v>
      </c>
      <c r="E111" s="98">
        <f>SUMIF(Obligación!B:B,$B111,Obligación!P:P)</f>
        <v>27768.039916052541</v>
      </c>
      <c r="F111" s="98">
        <f>SUMIF('Inyección reconocida'!B:B,$B111,'Inyección reconocida'!P:P)</f>
        <v>0</v>
      </c>
      <c r="G111" s="98">
        <f t="shared" si="7"/>
        <v>-27768.039916052541</v>
      </c>
      <c r="H111" s="16">
        <v>0</v>
      </c>
      <c r="I111" s="16">
        <v>2341.8142704000002</v>
      </c>
      <c r="J111" s="98">
        <f t="shared" si="8"/>
        <v>-30109.85418645254</v>
      </c>
      <c r="K111" s="98">
        <f t="shared" si="9"/>
        <v>0</v>
      </c>
      <c r="L111" s="107">
        <f>+SUMIF(Traspasos!$C$8:$C$73,B111,Traspasos!$D$8:$D$73)-SUMIF(Traspasos!$B$8:$B$73,B111,Traspasos!$D$8:$D$73)</f>
        <v>0</v>
      </c>
      <c r="M111" s="107">
        <f t="shared" si="10"/>
        <v>30109.85418645254</v>
      </c>
      <c r="N111" s="108"/>
      <c r="O111" s="107">
        <f t="shared" si="11"/>
        <v>-30110</v>
      </c>
      <c r="P111" s="107">
        <f t="shared" si="12"/>
        <v>12044</v>
      </c>
      <c r="Q111" s="107">
        <f t="shared" si="13"/>
        <v>0</v>
      </c>
    </row>
    <row r="112" spans="1:17" x14ac:dyDescent="0.2">
      <c r="A112" s="17"/>
      <c r="B112" s="2" t="s">
        <v>83</v>
      </c>
      <c r="C112" s="2" t="str">
        <f>IFERROR(VLOOKUP(B112,'Inyección reconocida'!$B$9:$C$500,2,0),VLOOKUP(B112,Retiros!$B$9:$C$500,2,0))</f>
        <v>SEN</v>
      </c>
      <c r="D112" s="98">
        <f>SUMIF(Retiros!B:B,$B112,Retiros!P:P)</f>
        <v>0</v>
      </c>
      <c r="E112" s="98">
        <f>SUMIF(Obligación!B:B,$B112,Obligación!P:P)</f>
        <v>0</v>
      </c>
      <c r="F112" s="98">
        <f>SUMIF('Inyección reconocida'!B:B,$B112,'Inyección reconocida'!P:P)</f>
        <v>57098.600204999981</v>
      </c>
      <c r="G112" s="98">
        <f t="shared" si="7"/>
        <v>57098.600204999981</v>
      </c>
      <c r="H112" s="16">
        <v>55802.238654999979</v>
      </c>
      <c r="I112" s="16">
        <v>0</v>
      </c>
      <c r="J112" s="98">
        <f t="shared" si="8"/>
        <v>112900.83885999996</v>
      </c>
      <c r="K112" s="98">
        <f t="shared" si="9"/>
        <v>112900.83885999996</v>
      </c>
      <c r="L112" s="107">
        <f>+SUMIF(Traspasos!$C$8:$C$73,B112,Traspasos!$D$8:$D$73)-SUMIF(Traspasos!$B$8:$B$73,B112,Traspasos!$D$8:$D$73)</f>
        <v>0</v>
      </c>
      <c r="M112" s="107">
        <f t="shared" si="10"/>
        <v>0</v>
      </c>
      <c r="N112" s="108"/>
      <c r="O112" s="107">
        <f t="shared" si="11"/>
        <v>112901</v>
      </c>
      <c r="P112" s="107">
        <f t="shared" si="12"/>
        <v>0</v>
      </c>
      <c r="Q112" s="107">
        <f t="shared" si="13"/>
        <v>57098.600204999981</v>
      </c>
    </row>
    <row r="113" spans="1:17" x14ac:dyDescent="0.2">
      <c r="A113" s="17"/>
      <c r="B113" s="2" t="s">
        <v>84</v>
      </c>
      <c r="C113" s="2" t="str">
        <f>IFERROR(VLOOKUP(B113,'Inyección reconocida'!$B$9:$C$500,2,0),VLOOKUP(B113,Retiros!$B$9:$C$500,2,0))</f>
        <v>SEN</v>
      </c>
      <c r="D113" s="98">
        <f>SUMIF(Retiros!B:B,$B113,Retiros!P:P)</f>
        <v>0</v>
      </c>
      <c r="E113" s="98">
        <f>SUMIF(Obligación!B:B,$B113,Obligación!P:P)</f>
        <v>0</v>
      </c>
      <c r="F113" s="98">
        <f>SUMIF('Inyección reconocida'!B:B,$B113,'Inyección reconocida'!P:P)</f>
        <v>0</v>
      </c>
      <c r="G113" s="98">
        <f t="shared" si="7"/>
        <v>0</v>
      </c>
      <c r="H113" s="16">
        <v>0</v>
      </c>
      <c r="I113" s="16">
        <v>0</v>
      </c>
      <c r="J113" s="98">
        <f t="shared" si="8"/>
        <v>0</v>
      </c>
      <c r="K113" s="98">
        <f t="shared" si="9"/>
        <v>0</v>
      </c>
      <c r="L113" s="107">
        <f>+SUMIF(Traspasos!$C$8:$C$73,B113,Traspasos!$D$8:$D$73)-SUMIF(Traspasos!$B$8:$B$73,B113,Traspasos!$D$8:$D$73)</f>
        <v>0</v>
      </c>
      <c r="M113" s="107">
        <f t="shared" si="10"/>
        <v>0</v>
      </c>
      <c r="N113" s="108"/>
      <c r="O113" s="107">
        <f t="shared" si="11"/>
        <v>0</v>
      </c>
      <c r="P113" s="107">
        <f t="shared" si="12"/>
        <v>0</v>
      </c>
      <c r="Q113" s="107">
        <f t="shared" si="13"/>
        <v>0</v>
      </c>
    </row>
    <row r="114" spans="1:17" x14ac:dyDescent="0.2">
      <c r="A114" s="17"/>
      <c r="B114" s="2" t="s">
        <v>504</v>
      </c>
      <c r="C114" s="2" t="str">
        <f>IFERROR(VLOOKUP(B114,'Inyección reconocida'!$B$9:$C$500,2,0),VLOOKUP(B114,Retiros!$B$9:$C$500,2,0))</f>
        <v>SEN</v>
      </c>
      <c r="D114" s="98">
        <f>SUMIF(Retiros!B:B,$B114,Retiros!P:P)</f>
        <v>0</v>
      </c>
      <c r="E114" s="98">
        <f>SUMIF(Obligación!B:B,$B114,Obligación!P:P)</f>
        <v>0</v>
      </c>
      <c r="F114" s="98">
        <f>SUMIF('Inyección reconocida'!B:B,$B114,'Inyección reconocida'!P:P)</f>
        <v>0</v>
      </c>
      <c r="G114" s="98">
        <f t="shared" si="7"/>
        <v>0</v>
      </c>
      <c r="H114" s="16">
        <v>0</v>
      </c>
      <c r="I114" s="16">
        <v>1081.3561833599999</v>
      </c>
      <c r="J114" s="98">
        <f t="shared" si="8"/>
        <v>-1081.3561833599999</v>
      </c>
      <c r="K114" s="98">
        <f t="shared" si="9"/>
        <v>0</v>
      </c>
      <c r="L114" s="107">
        <f>+SUMIF(Traspasos!$C$8:$C$73,B114,Traspasos!$D$8:$D$73)-SUMIF(Traspasos!$B$8:$B$73,B114,Traspasos!$D$8:$D$73)</f>
        <v>0</v>
      </c>
      <c r="M114" s="107">
        <f t="shared" si="10"/>
        <v>1081.3561833599999</v>
      </c>
      <c r="N114" s="108"/>
      <c r="O114" s="107">
        <f t="shared" si="11"/>
        <v>-1081</v>
      </c>
      <c r="P114" s="107">
        <f t="shared" si="12"/>
        <v>432.40000000000003</v>
      </c>
      <c r="Q114" s="107">
        <f t="shared" si="13"/>
        <v>0</v>
      </c>
    </row>
    <row r="115" spans="1:17" x14ac:dyDescent="0.2">
      <c r="A115" s="17"/>
      <c r="B115" s="2" t="s">
        <v>788</v>
      </c>
      <c r="C115" s="2" t="str">
        <f>IFERROR(VLOOKUP(B115,'Inyección reconocida'!$B$9:$C$500,2,0),VLOOKUP(B115,Retiros!$B$9:$C$500,2,0))</f>
        <v>SEN</v>
      </c>
      <c r="D115" s="98">
        <f>SUMIF(Retiros!B:B,$B115,Retiros!P:P)</f>
        <v>0</v>
      </c>
      <c r="E115" s="98">
        <f>SUMIF(Obligación!B:B,$B115,Obligación!P:P)</f>
        <v>0</v>
      </c>
      <c r="F115" s="98">
        <f>SUMIF('Inyección reconocida'!B:B,$B115,'Inyección reconocida'!P:P)</f>
        <v>278.52883400000002</v>
      </c>
      <c r="G115" s="98">
        <f t="shared" si="7"/>
        <v>278.52883400000002</v>
      </c>
      <c r="H115" s="16">
        <v>0</v>
      </c>
      <c r="I115" s="16">
        <v>0</v>
      </c>
      <c r="J115" s="98">
        <f t="shared" si="8"/>
        <v>278.52883400000002</v>
      </c>
      <c r="K115" s="98">
        <f t="shared" si="9"/>
        <v>278.52883400000002</v>
      </c>
      <c r="L115" s="107">
        <f>+SUMIF(Traspasos!$C$8:$C$73,B115,Traspasos!$D$8:$D$73)-SUMIF(Traspasos!$B$8:$B$73,B115,Traspasos!$D$8:$D$73)</f>
        <v>0</v>
      </c>
      <c r="M115" s="107">
        <f t="shared" si="10"/>
        <v>0</v>
      </c>
      <c r="N115" s="108"/>
      <c r="O115" s="107">
        <f t="shared" si="11"/>
        <v>279</v>
      </c>
      <c r="P115" s="107">
        <f t="shared" si="12"/>
        <v>0</v>
      </c>
      <c r="Q115" s="107">
        <f t="shared" si="13"/>
        <v>278.52883400000002</v>
      </c>
    </row>
    <row r="116" spans="1:17" x14ac:dyDescent="0.2">
      <c r="A116" s="17"/>
      <c r="B116" s="2" t="s">
        <v>719</v>
      </c>
      <c r="C116" s="2" t="str">
        <f>IFERROR(VLOOKUP(B116,'Inyección reconocida'!$B$9:$C$500,2,0),VLOOKUP(B116,Retiros!$B$9:$C$500,2,0))</f>
        <v>SEN</v>
      </c>
      <c r="D116" s="98">
        <f>SUMIF(Retiros!B:B,$B116,Retiros!P:P)</f>
        <v>0</v>
      </c>
      <c r="E116" s="98">
        <f>SUMIF(Obligación!B:B,$B116,Obligación!P:P)</f>
        <v>0</v>
      </c>
      <c r="F116" s="98">
        <f>SUMIF('Inyección reconocida'!B:B,$B116,'Inyección reconocida'!P:P)</f>
        <v>0</v>
      </c>
      <c r="G116" s="98">
        <f t="shared" si="7"/>
        <v>0</v>
      </c>
      <c r="H116" s="16">
        <v>143939.81102947451</v>
      </c>
      <c r="I116" s="16">
        <v>0</v>
      </c>
      <c r="J116" s="98">
        <f t="shared" si="8"/>
        <v>143939.81102947451</v>
      </c>
      <c r="K116" s="98">
        <f t="shared" si="9"/>
        <v>143939.81102947451</v>
      </c>
      <c r="L116" s="107">
        <f>+SUMIF(Traspasos!$C$8:$C$73,B116,Traspasos!$D$8:$D$73)-SUMIF(Traspasos!$B$8:$B$73,B116,Traspasos!$D$8:$D$73)</f>
        <v>0</v>
      </c>
      <c r="M116" s="107">
        <f t="shared" si="10"/>
        <v>0</v>
      </c>
      <c r="N116" s="108"/>
      <c r="O116" s="107">
        <f t="shared" si="11"/>
        <v>143940</v>
      </c>
      <c r="P116" s="107">
        <f t="shared" si="12"/>
        <v>0</v>
      </c>
      <c r="Q116" s="107">
        <f t="shared" si="13"/>
        <v>0</v>
      </c>
    </row>
    <row r="117" spans="1:17" x14ac:dyDescent="0.2">
      <c r="A117" s="17"/>
      <c r="B117" s="2" t="s">
        <v>796</v>
      </c>
      <c r="C117" s="2" t="str">
        <f>IFERROR(VLOOKUP(B117,'Inyección reconocida'!$B$9:$C$500,2,0),VLOOKUP(B117,Retiros!$B$9:$C$500,2,0))</f>
        <v>SEN</v>
      </c>
      <c r="D117" s="98">
        <f>SUMIF(Retiros!B:B,$B117,Retiros!P:P)</f>
        <v>0</v>
      </c>
      <c r="E117" s="98">
        <f>SUMIF(Obligación!B:B,$B117,Obligación!P:P)</f>
        <v>0</v>
      </c>
      <c r="F117" s="98">
        <f>SUMIF('Inyección reconocida'!B:B,$B117,'Inyección reconocida'!P:P)</f>
        <v>152242.50427500001</v>
      </c>
      <c r="G117" s="98">
        <f t="shared" si="7"/>
        <v>152242.50427500001</v>
      </c>
      <c r="H117" s="16">
        <v>0</v>
      </c>
      <c r="I117" s="16">
        <v>0</v>
      </c>
      <c r="J117" s="98">
        <f t="shared" si="8"/>
        <v>152242.50427500001</v>
      </c>
      <c r="K117" s="98">
        <f t="shared" si="9"/>
        <v>152242.50427500001</v>
      </c>
      <c r="L117" s="107">
        <f>+SUMIF(Traspasos!$C$8:$C$73,B117,Traspasos!$D$8:$D$73)-SUMIF(Traspasos!$B$8:$B$73,B117,Traspasos!$D$8:$D$73)</f>
        <v>0</v>
      </c>
      <c r="M117" s="107">
        <f t="shared" si="10"/>
        <v>0</v>
      </c>
      <c r="N117" s="108"/>
      <c r="O117" s="107">
        <f t="shared" si="11"/>
        <v>152243</v>
      </c>
      <c r="P117" s="107">
        <f t="shared" si="12"/>
        <v>0</v>
      </c>
      <c r="Q117" s="107">
        <f t="shared" si="13"/>
        <v>152242.50427500001</v>
      </c>
    </row>
    <row r="118" spans="1:17" x14ac:dyDescent="0.2">
      <c r="A118" s="17"/>
      <c r="B118" s="2" t="s">
        <v>85</v>
      </c>
      <c r="C118" s="2" t="str">
        <f>IFERROR(VLOOKUP(B118,'Inyección reconocida'!$B$9:$C$500,2,0),VLOOKUP(B118,Retiros!$B$9:$C$500,2,0))</f>
        <v>SEN</v>
      </c>
      <c r="D118" s="98">
        <f>SUMIF(Retiros!B:B,$B118,Retiros!P:P)</f>
        <v>35489.489415000011</v>
      </c>
      <c r="E118" s="98">
        <f>SUMIF(Obligación!B:B,$B118,Obligación!P:P)</f>
        <v>3548.9489415000012</v>
      </c>
      <c r="F118" s="98">
        <f>SUMIF('Inyección reconocida'!B:B,$B118,'Inyección reconocida'!P:P)</f>
        <v>0</v>
      </c>
      <c r="G118" s="98">
        <f t="shared" si="7"/>
        <v>-3548.9489415000012</v>
      </c>
      <c r="H118" s="16">
        <v>0</v>
      </c>
      <c r="I118" s="16">
        <v>6402.2632391699999</v>
      </c>
      <c r="J118" s="98">
        <f t="shared" si="8"/>
        <v>-9951.2121806700015</v>
      </c>
      <c r="K118" s="98">
        <f t="shared" si="9"/>
        <v>0</v>
      </c>
      <c r="L118" s="107">
        <f>+SUMIF(Traspasos!$C$8:$C$73,B118,Traspasos!$D$8:$D$73)-SUMIF(Traspasos!$B$8:$B$73,B118,Traspasos!$D$8:$D$73)</f>
        <v>0</v>
      </c>
      <c r="M118" s="107">
        <f t="shared" si="10"/>
        <v>9951.2121806700015</v>
      </c>
      <c r="N118" s="108"/>
      <c r="O118" s="107">
        <f t="shared" si="11"/>
        <v>-9951</v>
      </c>
      <c r="P118" s="107">
        <f t="shared" si="12"/>
        <v>3980.4</v>
      </c>
      <c r="Q118" s="107">
        <f t="shared" si="13"/>
        <v>0</v>
      </c>
    </row>
    <row r="119" spans="1:17" x14ac:dyDescent="0.2">
      <c r="A119" s="17"/>
      <c r="B119" s="2" t="s">
        <v>39</v>
      </c>
      <c r="C119" s="2" t="str">
        <f>IFERROR(VLOOKUP(B119,'Inyección reconocida'!$B$9:$C$500,2,0),VLOOKUP(B119,Retiros!$B$9:$C$500,2,0))</f>
        <v>SEN</v>
      </c>
      <c r="D119" s="98">
        <f>SUMIF(Retiros!B:B,$B119,Retiros!P:P)</f>
        <v>551617.98872208374</v>
      </c>
      <c r="E119" s="98">
        <f>SUMIF(Obligación!B:B,$B119,Obligación!P:P)</f>
        <v>55161.798872208383</v>
      </c>
      <c r="F119" s="98">
        <f>SUMIF('Inyección reconocida'!B:B,$B119,'Inyección reconocida'!P:P)</f>
        <v>0</v>
      </c>
      <c r="G119" s="98">
        <f t="shared" si="7"/>
        <v>-55161.798872208383</v>
      </c>
      <c r="H119" s="16">
        <v>0</v>
      </c>
      <c r="I119" s="16">
        <v>109582.44713190052</v>
      </c>
      <c r="J119" s="98">
        <f t="shared" si="8"/>
        <v>-164744.24600410892</v>
      </c>
      <c r="K119" s="98">
        <f t="shared" si="9"/>
        <v>0</v>
      </c>
      <c r="L119" s="107">
        <f>+SUMIF(Traspasos!$C$8:$C$73,B119,Traspasos!$D$8:$D$73)-SUMIF(Traspasos!$B$8:$B$73,B119,Traspasos!$D$8:$D$73)</f>
        <v>0</v>
      </c>
      <c r="M119" s="107">
        <f t="shared" si="10"/>
        <v>164744.24600410892</v>
      </c>
      <c r="N119" s="108"/>
      <c r="O119" s="107">
        <f t="shared" si="11"/>
        <v>-164744</v>
      </c>
      <c r="P119" s="107">
        <f t="shared" si="12"/>
        <v>65897.600000000006</v>
      </c>
      <c r="Q119" s="107">
        <f t="shared" si="13"/>
        <v>0</v>
      </c>
    </row>
    <row r="120" spans="1:17" x14ac:dyDescent="0.2">
      <c r="A120" s="17"/>
      <c r="B120" s="2" t="s">
        <v>86</v>
      </c>
      <c r="C120" s="2" t="str">
        <f>IFERROR(VLOOKUP(B120,'Inyección reconocida'!$B$9:$C$500,2,0),VLOOKUP(B120,Retiros!$B$9:$C$500,2,0))</f>
        <v>SEN</v>
      </c>
      <c r="D120" s="98">
        <f>SUMIF(Retiros!B:B,$B120,Retiros!P:P)</f>
        <v>0</v>
      </c>
      <c r="E120" s="98">
        <f>SUMIF(Obligación!B:B,$B120,Obligación!P:P)</f>
        <v>0</v>
      </c>
      <c r="F120" s="98">
        <f>SUMIF('Inyección reconocida'!B:B,$B120,'Inyección reconocida'!P:P)</f>
        <v>0</v>
      </c>
      <c r="G120" s="98">
        <f t="shared" si="7"/>
        <v>0</v>
      </c>
      <c r="H120" s="16">
        <v>0</v>
      </c>
      <c r="I120" s="16">
        <v>0</v>
      </c>
      <c r="J120" s="98">
        <f t="shared" si="8"/>
        <v>0</v>
      </c>
      <c r="K120" s="98">
        <f t="shared" si="9"/>
        <v>0</v>
      </c>
      <c r="L120" s="107">
        <f>+SUMIF(Traspasos!$C$8:$C$73,B120,Traspasos!$D$8:$D$73)-SUMIF(Traspasos!$B$8:$B$73,B120,Traspasos!$D$8:$D$73)</f>
        <v>0</v>
      </c>
      <c r="M120" s="107">
        <f t="shared" si="10"/>
        <v>0</v>
      </c>
      <c r="N120" s="108"/>
      <c r="O120" s="107">
        <f t="shared" si="11"/>
        <v>0</v>
      </c>
      <c r="P120" s="107">
        <f t="shared" si="12"/>
        <v>0</v>
      </c>
      <c r="Q120" s="107">
        <f t="shared" si="13"/>
        <v>0</v>
      </c>
    </row>
    <row r="121" spans="1:17" x14ac:dyDescent="0.2">
      <c r="A121" s="17"/>
      <c r="B121" s="2" t="s">
        <v>156</v>
      </c>
      <c r="C121" s="2" t="str">
        <f>IFERROR(VLOOKUP(B121,'Inyección reconocida'!$B$9:$C$500,2,0),VLOOKUP(B121,Retiros!$B$9:$C$500,2,0))</f>
        <v>SEN</v>
      </c>
      <c r="D121" s="98">
        <f>SUMIF(Retiros!B:B,$B121,Retiros!P:P)</f>
        <v>0</v>
      </c>
      <c r="E121" s="98">
        <f>SUMIF(Obligación!B:B,$B121,Obligación!P:P)</f>
        <v>0</v>
      </c>
      <c r="F121" s="98">
        <f>SUMIF('Inyección reconocida'!B:B,$B121,'Inyección reconocida'!P:P)</f>
        <v>0</v>
      </c>
      <c r="G121" s="98">
        <f t="shared" si="7"/>
        <v>0</v>
      </c>
      <c r="H121" s="16">
        <v>191629.1798685611</v>
      </c>
      <c r="I121" s="16">
        <v>0</v>
      </c>
      <c r="J121" s="98">
        <f t="shared" si="8"/>
        <v>191629.1798685611</v>
      </c>
      <c r="K121" s="98">
        <f t="shared" si="9"/>
        <v>191629.1798685611</v>
      </c>
      <c r="L121" s="107">
        <f>+SUMIF(Traspasos!$C$8:$C$73,B121,Traspasos!$D$8:$D$73)-SUMIF(Traspasos!$B$8:$B$73,B121,Traspasos!$D$8:$D$73)</f>
        <v>0</v>
      </c>
      <c r="M121" s="107">
        <f t="shared" si="10"/>
        <v>0</v>
      </c>
      <c r="N121" s="108"/>
      <c r="O121" s="107">
        <f t="shared" si="11"/>
        <v>191629</v>
      </c>
      <c r="P121" s="107">
        <f t="shared" si="12"/>
        <v>0</v>
      </c>
      <c r="Q121" s="107">
        <f t="shared" si="13"/>
        <v>0</v>
      </c>
    </row>
    <row r="122" spans="1:17" x14ac:dyDescent="0.2">
      <c r="A122" s="17"/>
      <c r="B122" s="2" t="s">
        <v>792</v>
      </c>
      <c r="C122" s="2" t="str">
        <f>IFERROR(VLOOKUP(B122,'Inyección reconocida'!$B$9:$C$500,2,0),VLOOKUP(B122,Retiros!$B$9:$C$500,2,0))</f>
        <v>SEN</v>
      </c>
      <c r="D122" s="98">
        <f>SUMIF(Retiros!B:B,$B122,Retiros!P:P)</f>
        <v>0</v>
      </c>
      <c r="E122" s="98">
        <f>SUMIF(Obligación!B:B,$B122,Obligación!P:P)</f>
        <v>0</v>
      </c>
      <c r="F122" s="98">
        <f>SUMIF('Inyección reconocida'!B:B,$B122,'Inyección reconocida'!P:P)</f>
        <v>186548.49153499998</v>
      </c>
      <c r="G122" s="98">
        <f t="shared" si="7"/>
        <v>186548.49153499998</v>
      </c>
      <c r="H122" s="16">
        <v>0</v>
      </c>
      <c r="I122" s="16">
        <v>0</v>
      </c>
      <c r="J122" s="98">
        <f t="shared" si="8"/>
        <v>186548.49153499998</v>
      </c>
      <c r="K122" s="98">
        <f t="shared" si="9"/>
        <v>186548.49153499998</v>
      </c>
      <c r="L122" s="107">
        <f>+SUMIF(Traspasos!$C$8:$C$73,B122,Traspasos!$D$8:$D$73)-SUMIF(Traspasos!$B$8:$B$73,B122,Traspasos!$D$8:$D$73)</f>
        <v>0</v>
      </c>
      <c r="M122" s="107">
        <f t="shared" si="10"/>
        <v>0</v>
      </c>
      <c r="N122" s="108"/>
      <c r="O122" s="107">
        <f t="shared" si="11"/>
        <v>186548</v>
      </c>
      <c r="P122" s="107">
        <f t="shared" si="12"/>
        <v>0</v>
      </c>
      <c r="Q122" s="107">
        <f t="shared" si="13"/>
        <v>186548</v>
      </c>
    </row>
    <row r="123" spans="1:17" x14ac:dyDescent="0.2">
      <c r="A123" s="17"/>
      <c r="B123" s="2" t="s">
        <v>686</v>
      </c>
      <c r="C123" s="2" t="str">
        <f>IFERROR(VLOOKUP(B123,'Inyección reconocida'!$B$9:$C$500,2,0),VLOOKUP(B123,Retiros!$B$9:$C$500,2,0))</f>
        <v>SEN</v>
      </c>
      <c r="D123" s="98">
        <f>SUMIF(Retiros!B:B,$B123,Retiros!P:P)</f>
        <v>0</v>
      </c>
      <c r="E123" s="98">
        <f>SUMIF(Obligación!B:B,$B123,Obligación!P:P)</f>
        <v>0</v>
      </c>
      <c r="F123" s="98">
        <f>SUMIF('Inyección reconocida'!B:B,$B123,'Inyección reconocida'!P:P)</f>
        <v>2343.0352189999999</v>
      </c>
      <c r="G123" s="98">
        <f t="shared" si="7"/>
        <v>2343.0352189999999</v>
      </c>
      <c r="H123" s="16">
        <v>1711.4354109999999</v>
      </c>
      <c r="I123" s="16">
        <v>0</v>
      </c>
      <c r="J123" s="98">
        <f t="shared" si="8"/>
        <v>4054.4706299999998</v>
      </c>
      <c r="K123" s="98">
        <f t="shared" si="9"/>
        <v>4054.4706299999998</v>
      </c>
      <c r="L123" s="107">
        <f>+SUMIF(Traspasos!$C$8:$C$73,B123,Traspasos!$D$8:$D$73)-SUMIF(Traspasos!$B$8:$B$73,B123,Traspasos!$D$8:$D$73)</f>
        <v>0</v>
      </c>
      <c r="M123" s="107">
        <f t="shared" si="10"/>
        <v>0</v>
      </c>
      <c r="N123" s="108"/>
      <c r="O123" s="107">
        <f t="shared" si="11"/>
        <v>4054</v>
      </c>
      <c r="P123" s="107">
        <f t="shared" si="12"/>
        <v>0</v>
      </c>
      <c r="Q123" s="107">
        <f t="shared" si="13"/>
        <v>2343.0352189999999</v>
      </c>
    </row>
    <row r="124" spans="1:17" x14ac:dyDescent="0.2">
      <c r="A124" s="17"/>
      <c r="B124" s="2" t="s">
        <v>118</v>
      </c>
      <c r="C124" s="2" t="str">
        <f>IFERROR(VLOOKUP(B124,'Inyección reconocida'!$B$9:$C$500,2,0),VLOOKUP(B124,Retiros!$B$9:$C$500,2,0))</f>
        <v>SEN</v>
      </c>
      <c r="D124" s="98">
        <f>SUMIF(Retiros!B:B,$B124,Retiros!P:P)</f>
        <v>0</v>
      </c>
      <c r="E124" s="98">
        <f>SUMIF(Obligación!B:B,$B124,Obligación!P:P)</f>
        <v>0</v>
      </c>
      <c r="F124" s="98">
        <f>SUMIF('Inyección reconocida'!B:B,$B124,'Inyección reconocida'!P:P)</f>
        <v>23517.499622000003</v>
      </c>
      <c r="G124" s="98">
        <f t="shared" si="7"/>
        <v>23517.499622000003</v>
      </c>
      <c r="H124" s="16">
        <v>23579.479422</v>
      </c>
      <c r="I124" s="16">
        <v>0</v>
      </c>
      <c r="J124" s="98">
        <f t="shared" si="8"/>
        <v>47096.979044000007</v>
      </c>
      <c r="K124" s="98">
        <f t="shared" si="9"/>
        <v>47096.979044000007</v>
      </c>
      <c r="L124" s="107">
        <f>+SUMIF(Traspasos!$C$8:$C$73,B124,Traspasos!$D$8:$D$73)-SUMIF(Traspasos!$B$8:$B$73,B124,Traspasos!$D$8:$D$73)</f>
        <v>0</v>
      </c>
      <c r="M124" s="107">
        <f t="shared" si="10"/>
        <v>0</v>
      </c>
      <c r="N124" s="108"/>
      <c r="O124" s="107">
        <f t="shared" si="11"/>
        <v>47097</v>
      </c>
      <c r="P124" s="107">
        <f t="shared" si="12"/>
        <v>0</v>
      </c>
      <c r="Q124" s="107">
        <f t="shared" si="13"/>
        <v>23517.499622000003</v>
      </c>
    </row>
    <row r="125" spans="1:17" x14ac:dyDescent="0.2">
      <c r="A125" s="17"/>
      <c r="B125" s="2" t="s">
        <v>406</v>
      </c>
      <c r="C125" s="2" t="str">
        <f>IFERROR(VLOOKUP(B125,'Inyección reconocida'!$B$9:$C$500,2,0),VLOOKUP(B125,Retiros!$B$9:$C$500,2,0))</f>
        <v>SEN</v>
      </c>
      <c r="D125" s="98">
        <f>SUMIF(Retiros!B:B,$B125,Retiros!P:P)</f>
        <v>0</v>
      </c>
      <c r="E125" s="98">
        <f>SUMIF(Obligación!B:B,$B125,Obligación!P:P)</f>
        <v>0</v>
      </c>
      <c r="F125" s="98">
        <f>SUMIF('Inyección reconocida'!B:B,$B125,'Inyección reconocida'!P:P)</f>
        <v>24992.582822</v>
      </c>
      <c r="G125" s="98">
        <f t="shared" si="7"/>
        <v>24992.582822</v>
      </c>
      <c r="H125" s="16">
        <v>5770.6464200000009</v>
      </c>
      <c r="I125" s="16">
        <v>0</v>
      </c>
      <c r="J125" s="98">
        <f t="shared" si="8"/>
        <v>30763.229242000001</v>
      </c>
      <c r="K125" s="98">
        <f t="shared" si="9"/>
        <v>30763.229242000001</v>
      </c>
      <c r="L125" s="107">
        <f>+SUMIF(Traspasos!$C$8:$C$73,B125,Traspasos!$D$8:$D$73)-SUMIF(Traspasos!$B$8:$B$73,B125,Traspasos!$D$8:$D$73)</f>
        <v>0</v>
      </c>
      <c r="M125" s="107">
        <f t="shared" si="10"/>
        <v>0</v>
      </c>
      <c r="N125" s="108"/>
      <c r="O125" s="107">
        <f t="shared" si="11"/>
        <v>30763</v>
      </c>
      <c r="P125" s="107">
        <f t="shared" si="12"/>
        <v>0</v>
      </c>
      <c r="Q125" s="107">
        <f t="shared" si="13"/>
        <v>24992.582822</v>
      </c>
    </row>
    <row r="126" spans="1:17" x14ac:dyDescent="0.2">
      <c r="A126" s="17"/>
      <c r="B126" s="2" t="s">
        <v>770</v>
      </c>
      <c r="C126" s="2" t="str">
        <f>IFERROR(VLOOKUP(B126,'Inyección reconocida'!$B$9:$C$500,2,0),VLOOKUP(B126,Retiros!$B$9:$C$500,2,0))</f>
        <v>SEN</v>
      </c>
      <c r="D126" s="98">
        <f>SUMIF(Retiros!B:B,$B126,Retiros!P:P)</f>
        <v>0</v>
      </c>
      <c r="E126" s="98">
        <f>SUMIF(Obligación!B:B,$B126,Obligación!P:P)</f>
        <v>0</v>
      </c>
      <c r="F126" s="98">
        <f>SUMIF('Inyección reconocida'!B:B,$B126,'Inyección reconocida'!P:P)</f>
        <v>209875.31811939384</v>
      </c>
      <c r="G126" s="98">
        <f t="shared" si="7"/>
        <v>209875.31811939384</v>
      </c>
      <c r="H126" s="16">
        <v>0</v>
      </c>
      <c r="I126" s="16">
        <v>0</v>
      </c>
      <c r="J126" s="98">
        <f t="shared" si="8"/>
        <v>209875.31811939384</v>
      </c>
      <c r="K126" s="98">
        <f t="shared" si="9"/>
        <v>209875.31811939384</v>
      </c>
      <c r="L126" s="107">
        <f>+SUMIF(Traspasos!$C$8:$C$73,B126,Traspasos!$D$8:$D$73)-SUMIF(Traspasos!$B$8:$B$73,B126,Traspasos!$D$8:$D$73)</f>
        <v>0</v>
      </c>
      <c r="M126" s="107">
        <f t="shared" si="10"/>
        <v>0</v>
      </c>
      <c r="N126" s="108"/>
      <c r="O126" s="107">
        <f t="shared" si="11"/>
        <v>209875</v>
      </c>
      <c r="P126" s="107">
        <f t="shared" si="12"/>
        <v>0</v>
      </c>
      <c r="Q126" s="107">
        <f t="shared" si="13"/>
        <v>209875</v>
      </c>
    </row>
    <row r="127" spans="1:17" x14ac:dyDescent="0.2">
      <c r="A127" s="17"/>
      <c r="B127" s="2" t="s">
        <v>87</v>
      </c>
      <c r="C127" s="2" t="str">
        <f>IFERROR(VLOOKUP(B127,'Inyección reconocida'!$B$9:$C$500,2,0),VLOOKUP(B127,Retiros!$B$9:$C$500,2,0))</f>
        <v>SEN</v>
      </c>
      <c r="D127" s="98">
        <f>SUMIF(Retiros!B:B,$B127,Retiros!P:P)</f>
        <v>0</v>
      </c>
      <c r="E127" s="98">
        <f>SUMIF(Obligación!B:B,$B127,Obligación!P:P)</f>
        <v>0</v>
      </c>
      <c r="F127" s="98">
        <f>SUMIF('Inyección reconocida'!B:B,$B127,'Inyección reconocida'!P:P)</f>
        <v>0</v>
      </c>
      <c r="G127" s="98">
        <f t="shared" si="7"/>
        <v>0</v>
      </c>
      <c r="H127" s="16">
        <v>0</v>
      </c>
      <c r="I127" s="16">
        <v>0</v>
      </c>
      <c r="J127" s="98">
        <f t="shared" si="8"/>
        <v>0</v>
      </c>
      <c r="K127" s="98">
        <f t="shared" si="9"/>
        <v>0</v>
      </c>
      <c r="L127" s="107">
        <f>+SUMIF(Traspasos!$C$8:$C$73,B127,Traspasos!$D$8:$D$73)-SUMIF(Traspasos!$B$8:$B$73,B127,Traspasos!$D$8:$D$73)</f>
        <v>0</v>
      </c>
      <c r="M127" s="107">
        <f t="shared" si="10"/>
        <v>0</v>
      </c>
      <c r="N127" s="108"/>
      <c r="O127" s="107">
        <f t="shared" si="11"/>
        <v>0</v>
      </c>
      <c r="P127" s="107">
        <f t="shared" si="12"/>
        <v>0</v>
      </c>
      <c r="Q127" s="107">
        <f t="shared" si="13"/>
        <v>0</v>
      </c>
    </row>
    <row r="128" spans="1:17" x14ac:dyDescent="0.2">
      <c r="A128" s="17"/>
      <c r="B128" s="2" t="s">
        <v>623</v>
      </c>
      <c r="C128" s="2" t="str">
        <f>IFERROR(VLOOKUP(B128,'Inyección reconocida'!$B$9:$C$500,2,0),VLOOKUP(B128,Retiros!$B$9:$C$500,2,0))</f>
        <v>SEN</v>
      </c>
      <c r="D128" s="98">
        <f>SUMIF(Retiros!B:B,$B128,Retiros!P:P)</f>
        <v>0</v>
      </c>
      <c r="E128" s="98">
        <f>SUMIF(Obligación!B:B,$B128,Obligación!P:P)</f>
        <v>0</v>
      </c>
      <c r="F128" s="98">
        <f>SUMIF('Inyección reconocida'!B:B,$B128,'Inyección reconocida'!P:P)</f>
        <v>1884.3026719999998</v>
      </c>
      <c r="G128" s="98">
        <f t="shared" si="7"/>
        <v>1884.3026719999998</v>
      </c>
      <c r="H128" s="16">
        <v>1889.062085</v>
      </c>
      <c r="I128" s="16">
        <v>0</v>
      </c>
      <c r="J128" s="98">
        <f t="shared" si="8"/>
        <v>3773.3647569999998</v>
      </c>
      <c r="K128" s="98">
        <f t="shared" si="9"/>
        <v>3773.3647569999998</v>
      </c>
      <c r="L128" s="107">
        <f>+SUMIF(Traspasos!$C$8:$C$73,B128,Traspasos!$D$8:$D$73)-SUMIF(Traspasos!$B$8:$B$73,B128,Traspasos!$D$8:$D$73)</f>
        <v>0</v>
      </c>
      <c r="M128" s="107">
        <f t="shared" si="10"/>
        <v>0</v>
      </c>
      <c r="N128" s="108"/>
      <c r="O128" s="107">
        <f t="shared" si="11"/>
        <v>3773</v>
      </c>
      <c r="P128" s="107">
        <f t="shared" si="12"/>
        <v>0</v>
      </c>
      <c r="Q128" s="107">
        <f t="shared" si="13"/>
        <v>1884.3026719999998</v>
      </c>
    </row>
    <row r="129" spans="1:17" x14ac:dyDescent="0.2">
      <c r="A129" s="17"/>
      <c r="B129" s="2" t="s">
        <v>743</v>
      </c>
      <c r="C129" s="2" t="str">
        <f>IFERROR(VLOOKUP(B129,'Inyección reconocida'!$B$9:$C$500,2,0),VLOOKUP(B129,Retiros!$B$9:$C$500,2,0))</f>
        <v>SEN</v>
      </c>
      <c r="D129" s="98">
        <f>SUMIF(Retiros!B:B,$B129,Retiros!P:P)</f>
        <v>0</v>
      </c>
      <c r="E129" s="98">
        <f>SUMIF(Obligación!B:B,$B129,Obligación!P:P)</f>
        <v>0</v>
      </c>
      <c r="F129" s="98">
        <f>SUMIF('Inyección reconocida'!B:B,$B129,'Inyección reconocida'!P:P)</f>
        <v>6123.9398090000013</v>
      </c>
      <c r="G129" s="98">
        <f t="shared" si="7"/>
        <v>6123.9398090000013</v>
      </c>
      <c r="H129" s="16">
        <v>0</v>
      </c>
      <c r="I129" s="16">
        <v>0</v>
      </c>
      <c r="J129" s="98">
        <f t="shared" si="8"/>
        <v>6123.9398090000013</v>
      </c>
      <c r="K129" s="98">
        <f t="shared" si="9"/>
        <v>6123.9398090000013</v>
      </c>
      <c r="L129" s="107">
        <f>+SUMIF(Traspasos!$C$8:$C$73,B129,Traspasos!$D$8:$D$73)-SUMIF(Traspasos!$B$8:$B$73,B129,Traspasos!$D$8:$D$73)</f>
        <v>0</v>
      </c>
      <c r="M129" s="107">
        <f t="shared" si="10"/>
        <v>0</v>
      </c>
      <c r="N129" s="108"/>
      <c r="O129" s="107">
        <f t="shared" si="11"/>
        <v>6124</v>
      </c>
      <c r="P129" s="107">
        <f t="shared" si="12"/>
        <v>0</v>
      </c>
      <c r="Q129" s="107">
        <f t="shared" si="13"/>
        <v>6123.9398090000013</v>
      </c>
    </row>
    <row r="130" spans="1:17" x14ac:dyDescent="0.2">
      <c r="A130" s="17"/>
      <c r="B130" s="2" t="s">
        <v>626</v>
      </c>
      <c r="C130" s="2" t="str">
        <f>IFERROR(VLOOKUP(B130,'Inyección reconocida'!$B$9:$C$500,2,0),VLOOKUP(B130,Retiros!$B$9:$C$500,2,0))</f>
        <v>SEN</v>
      </c>
      <c r="D130" s="98">
        <f>SUMIF(Retiros!B:B,$B130,Retiros!P:P)</f>
        <v>0</v>
      </c>
      <c r="E130" s="98">
        <f>SUMIF(Obligación!B:B,$B130,Obligación!P:P)</f>
        <v>0</v>
      </c>
      <c r="F130" s="98">
        <f>SUMIF('Inyección reconocida'!B:B,$B130,'Inyección reconocida'!P:P)</f>
        <v>20960.602975999995</v>
      </c>
      <c r="G130" s="98">
        <f t="shared" si="7"/>
        <v>20960.602975999995</v>
      </c>
      <c r="H130" s="16">
        <v>18970.382392999996</v>
      </c>
      <c r="I130" s="16">
        <v>0</v>
      </c>
      <c r="J130" s="98">
        <f t="shared" si="8"/>
        <v>39930.985368999987</v>
      </c>
      <c r="K130" s="98">
        <f t="shared" si="9"/>
        <v>39930.985368999987</v>
      </c>
      <c r="L130" s="107">
        <f>+SUMIF(Traspasos!$C$8:$C$73,B130,Traspasos!$D$8:$D$73)-SUMIF(Traspasos!$B$8:$B$73,B130,Traspasos!$D$8:$D$73)</f>
        <v>0</v>
      </c>
      <c r="M130" s="107">
        <f t="shared" si="10"/>
        <v>0</v>
      </c>
      <c r="N130" s="108"/>
      <c r="O130" s="107">
        <f t="shared" si="11"/>
        <v>39931</v>
      </c>
      <c r="P130" s="107">
        <f t="shared" si="12"/>
        <v>0</v>
      </c>
      <c r="Q130" s="107">
        <f t="shared" si="13"/>
        <v>20960.602975999995</v>
      </c>
    </row>
    <row r="131" spans="1:17" x14ac:dyDescent="0.2">
      <c r="A131" s="17"/>
      <c r="B131" s="2" t="s">
        <v>768</v>
      </c>
      <c r="C131" s="2" t="str">
        <f>IFERROR(VLOOKUP(B131,'Inyección reconocida'!$B$9:$C$500,2,0),VLOOKUP(B131,Retiros!$B$9:$C$500,2,0))</f>
        <v>SEN</v>
      </c>
      <c r="D131" s="98">
        <f>SUMIF(Retiros!B:B,$B131,Retiros!P:P)</f>
        <v>0</v>
      </c>
      <c r="E131" s="98">
        <f>SUMIF(Obligación!B:B,$B131,Obligación!P:P)</f>
        <v>0</v>
      </c>
      <c r="F131" s="98">
        <f>SUMIF('Inyección reconocida'!B:B,$B131,'Inyección reconocida'!P:P)</f>
        <v>7109.2212279999994</v>
      </c>
      <c r="G131" s="98">
        <f t="shared" si="7"/>
        <v>7109.2212279999994</v>
      </c>
      <c r="H131" s="16">
        <v>0</v>
      </c>
      <c r="I131" s="16">
        <v>0</v>
      </c>
      <c r="J131" s="98">
        <f t="shared" si="8"/>
        <v>7109.2212279999994</v>
      </c>
      <c r="K131" s="98">
        <f t="shared" si="9"/>
        <v>7109.2212279999994</v>
      </c>
      <c r="L131" s="107">
        <f>+SUMIF(Traspasos!$C$8:$C$73,B131,Traspasos!$D$8:$D$73)-SUMIF(Traspasos!$B$8:$B$73,B131,Traspasos!$D$8:$D$73)</f>
        <v>0</v>
      </c>
      <c r="M131" s="107">
        <f t="shared" si="10"/>
        <v>0</v>
      </c>
      <c r="N131" s="108"/>
      <c r="O131" s="107">
        <f t="shared" si="11"/>
        <v>7109</v>
      </c>
      <c r="P131" s="107">
        <f t="shared" si="12"/>
        <v>0</v>
      </c>
      <c r="Q131" s="107">
        <f t="shared" si="13"/>
        <v>7109</v>
      </c>
    </row>
    <row r="132" spans="1:17" x14ac:dyDescent="0.2">
      <c r="A132" s="17"/>
      <c r="B132" s="2" t="s">
        <v>745</v>
      </c>
      <c r="C132" s="2" t="str">
        <f>IFERROR(VLOOKUP(B132,'Inyección reconocida'!$B$9:$C$500,2,0),VLOOKUP(B132,Retiros!$B$9:$C$500,2,0))</f>
        <v>SEN</v>
      </c>
      <c r="D132" s="98">
        <f>SUMIF(Retiros!B:B,$B132,Retiros!P:P)</f>
        <v>0</v>
      </c>
      <c r="E132" s="98">
        <f>SUMIF(Obligación!B:B,$B132,Obligación!P:P)</f>
        <v>0</v>
      </c>
      <c r="F132" s="98">
        <f>SUMIF('Inyección reconocida'!B:B,$B132,'Inyección reconocida'!P:P)</f>
        <v>4048.5409009999989</v>
      </c>
      <c r="G132" s="98">
        <f t="shared" si="7"/>
        <v>4048.5409009999989</v>
      </c>
      <c r="H132" s="16">
        <v>0</v>
      </c>
      <c r="I132" s="16">
        <v>0</v>
      </c>
      <c r="J132" s="98">
        <f t="shared" si="8"/>
        <v>4048.5409009999989</v>
      </c>
      <c r="K132" s="98">
        <f t="shared" si="9"/>
        <v>4048.5409009999989</v>
      </c>
      <c r="L132" s="107">
        <f>+SUMIF(Traspasos!$C$8:$C$73,B132,Traspasos!$D$8:$D$73)-SUMIF(Traspasos!$B$8:$B$73,B132,Traspasos!$D$8:$D$73)</f>
        <v>0</v>
      </c>
      <c r="M132" s="107">
        <f t="shared" si="10"/>
        <v>0</v>
      </c>
      <c r="N132" s="108"/>
      <c r="O132" s="107">
        <f t="shared" si="11"/>
        <v>4049</v>
      </c>
      <c r="P132" s="107">
        <f t="shared" si="12"/>
        <v>0</v>
      </c>
      <c r="Q132" s="107">
        <f t="shared" si="13"/>
        <v>4048.5409009999989</v>
      </c>
    </row>
    <row r="133" spans="1:17" x14ac:dyDescent="0.2">
      <c r="A133" s="17"/>
      <c r="B133" s="2" t="s">
        <v>707</v>
      </c>
      <c r="C133" s="2" t="str">
        <f>IFERROR(VLOOKUP(B133,'Inyección reconocida'!$B$9:$C$500,2,0),VLOOKUP(B133,Retiros!$B$9:$C$500,2,0))</f>
        <v>SEN</v>
      </c>
      <c r="D133" s="98">
        <f>SUMIF(Retiros!B:B,$B133,Retiros!P:P)</f>
        <v>0</v>
      </c>
      <c r="E133" s="98">
        <f>SUMIF(Obligación!B:B,$B133,Obligación!P:P)</f>
        <v>0</v>
      </c>
      <c r="F133" s="98">
        <f>SUMIF('Inyección reconocida'!B:B,$B133,'Inyección reconocida'!P:P)</f>
        <v>7032.9050509999997</v>
      </c>
      <c r="G133" s="98">
        <f t="shared" si="7"/>
        <v>7032.9050509999997</v>
      </c>
      <c r="H133" s="16">
        <v>994.65071400000056</v>
      </c>
      <c r="I133" s="16">
        <v>0</v>
      </c>
      <c r="J133" s="98">
        <f t="shared" si="8"/>
        <v>8027.5557650000001</v>
      </c>
      <c r="K133" s="98">
        <f t="shared" si="9"/>
        <v>8027.5557650000001</v>
      </c>
      <c r="L133" s="107">
        <f>+SUMIF(Traspasos!$C$8:$C$73,B133,Traspasos!$D$8:$D$73)-SUMIF(Traspasos!$B$8:$B$73,B133,Traspasos!$D$8:$D$73)</f>
        <v>0</v>
      </c>
      <c r="M133" s="107">
        <f t="shared" si="10"/>
        <v>0</v>
      </c>
      <c r="N133" s="108"/>
      <c r="O133" s="107">
        <f t="shared" si="11"/>
        <v>8028</v>
      </c>
      <c r="P133" s="107">
        <f t="shared" si="12"/>
        <v>0</v>
      </c>
      <c r="Q133" s="107">
        <f t="shared" si="13"/>
        <v>7032.9050509999997</v>
      </c>
    </row>
    <row r="134" spans="1:17" x14ac:dyDescent="0.2">
      <c r="A134" s="17"/>
      <c r="B134" s="2" t="s">
        <v>688</v>
      </c>
      <c r="C134" s="2" t="str">
        <f>IFERROR(VLOOKUP(B134,'Inyección reconocida'!$B$9:$C$500,2,0),VLOOKUP(B134,Retiros!$B$9:$C$500,2,0))</f>
        <v>SEN</v>
      </c>
      <c r="D134" s="98">
        <f>SUMIF(Retiros!B:B,$B134,Retiros!P:P)</f>
        <v>0</v>
      </c>
      <c r="E134" s="98">
        <f>SUMIF(Obligación!B:B,$B134,Obligación!P:P)</f>
        <v>0</v>
      </c>
      <c r="F134" s="98">
        <f>SUMIF('Inyección reconocida'!B:B,$B134,'Inyección reconocida'!P:P)</f>
        <v>21867.398663</v>
      </c>
      <c r="G134" s="98">
        <f t="shared" si="7"/>
        <v>21867.398663</v>
      </c>
      <c r="H134" s="16">
        <v>15436.644876999995</v>
      </c>
      <c r="I134" s="16">
        <v>0</v>
      </c>
      <c r="J134" s="98">
        <f t="shared" si="8"/>
        <v>37304.043539999999</v>
      </c>
      <c r="K134" s="98">
        <f t="shared" si="9"/>
        <v>37304.043539999999</v>
      </c>
      <c r="L134" s="107">
        <f>+SUMIF(Traspasos!$C$8:$C$73,B134,Traspasos!$D$8:$D$73)-SUMIF(Traspasos!$B$8:$B$73,B134,Traspasos!$D$8:$D$73)</f>
        <v>0</v>
      </c>
      <c r="M134" s="107">
        <f t="shared" si="10"/>
        <v>0</v>
      </c>
      <c r="N134" s="108"/>
      <c r="O134" s="107">
        <f t="shared" si="11"/>
        <v>37304</v>
      </c>
      <c r="P134" s="107">
        <f t="shared" si="12"/>
        <v>0</v>
      </c>
      <c r="Q134" s="107">
        <f t="shared" si="13"/>
        <v>21867.398663</v>
      </c>
    </row>
    <row r="135" spans="1:17" x14ac:dyDescent="0.2">
      <c r="A135" s="17"/>
      <c r="B135" s="2" t="s">
        <v>635</v>
      </c>
      <c r="C135" s="2" t="str">
        <f>IFERROR(VLOOKUP(B135,'Inyección reconocida'!$B$9:$C$500,2,0),VLOOKUP(B135,Retiros!$B$9:$C$500,2,0))</f>
        <v>SEN</v>
      </c>
      <c r="D135" s="98">
        <f>SUMIF(Retiros!B:B,$B135,Retiros!P:P)</f>
        <v>0</v>
      </c>
      <c r="E135" s="98">
        <f>SUMIF(Obligación!B:B,$B135,Obligación!P:P)</f>
        <v>0</v>
      </c>
      <c r="F135" s="98">
        <f>SUMIF('Inyección reconocida'!B:B,$B135,'Inyección reconocida'!P:P)</f>
        <v>5716.9621150000003</v>
      </c>
      <c r="G135" s="98">
        <f t="shared" ref="G135:G198" si="14">F135-E135</f>
        <v>5716.9621150000003</v>
      </c>
      <c r="H135" s="16">
        <v>5561.0735130000003</v>
      </c>
      <c r="I135" s="16">
        <v>0</v>
      </c>
      <c r="J135" s="98">
        <f t="shared" si="8"/>
        <v>11278.035628000001</v>
      </c>
      <c r="K135" s="98">
        <f t="shared" si="9"/>
        <v>11278.035628000001</v>
      </c>
      <c r="L135" s="107">
        <f>+SUMIF(Traspasos!$C$8:$C$73,B135,Traspasos!$D$8:$D$73)-SUMIF(Traspasos!$B$8:$B$73,B135,Traspasos!$D$8:$D$73)</f>
        <v>0</v>
      </c>
      <c r="M135" s="107">
        <f t="shared" si="10"/>
        <v>0</v>
      </c>
      <c r="N135" s="108"/>
      <c r="O135" s="107">
        <f t="shared" si="11"/>
        <v>11278</v>
      </c>
      <c r="P135" s="107">
        <f t="shared" si="12"/>
        <v>0</v>
      </c>
      <c r="Q135" s="107">
        <f t="shared" si="13"/>
        <v>5716.9621150000003</v>
      </c>
    </row>
    <row r="136" spans="1:17" x14ac:dyDescent="0.2">
      <c r="A136" s="17"/>
      <c r="B136" s="2" t="s">
        <v>703</v>
      </c>
      <c r="C136" s="2" t="str">
        <f>IFERROR(VLOOKUP(B136,'Inyección reconocida'!$B$9:$C$500,2,0),VLOOKUP(B136,Retiros!$B$9:$C$500,2,0))</f>
        <v>SEN</v>
      </c>
      <c r="D136" s="98">
        <f>SUMIF(Retiros!B:B,$B136,Retiros!P:P)</f>
        <v>0</v>
      </c>
      <c r="E136" s="98">
        <f>SUMIF(Obligación!B:B,$B136,Obligación!P:P)</f>
        <v>0</v>
      </c>
      <c r="F136" s="98">
        <f>SUMIF('Inyección reconocida'!B:B,$B136,'Inyección reconocida'!P:P)</f>
        <v>6574.5351219999984</v>
      </c>
      <c r="G136" s="98">
        <f t="shared" si="14"/>
        <v>6574.5351219999984</v>
      </c>
      <c r="H136" s="16">
        <v>2850.7794039999999</v>
      </c>
      <c r="I136" s="16">
        <v>0</v>
      </c>
      <c r="J136" s="98">
        <f t="shared" ref="J136:J199" si="15">+F136+H136-E136-I136</f>
        <v>9425.3145259999983</v>
      </c>
      <c r="K136" s="98">
        <f t="shared" ref="K136:K199" si="16">IF(J136&lt;=0,0,J136)</f>
        <v>9425.3145259999983</v>
      </c>
      <c r="L136" s="107">
        <f>+SUMIF(Traspasos!$C$8:$C$73,B136,Traspasos!$D$8:$D$73)-SUMIF(Traspasos!$B$8:$B$73,B136,Traspasos!$D$8:$D$73)</f>
        <v>0</v>
      </c>
      <c r="M136" s="107">
        <f t="shared" ref="M136:M199" si="17">IF(((E136+I136)-(F136+H136+L136))&lt;0,0,((E136+I136)-(F136+H136+L136)))</f>
        <v>0</v>
      </c>
      <c r="N136" s="108"/>
      <c r="O136" s="107">
        <f t="shared" ref="O136:O199" si="18">ROUND((F136+H136+L136+N136)-(E136+I136),0)</f>
        <v>9425</v>
      </c>
      <c r="P136" s="107">
        <f t="shared" ref="P136:P199" si="19">+IF(-0.4*O136&lt;0,0,-0.4*O136)</f>
        <v>0</v>
      </c>
      <c r="Q136" s="107">
        <f t="shared" ref="Q136:Q199" si="20">IF(MIN(O136,F136)&lt;0,0,MIN(O136,F136))</f>
        <v>6574.5351219999984</v>
      </c>
    </row>
    <row r="137" spans="1:17" x14ac:dyDescent="0.2">
      <c r="A137" s="17"/>
      <c r="B137" s="2" t="s">
        <v>692</v>
      </c>
      <c r="C137" s="2" t="str">
        <f>IFERROR(VLOOKUP(B137,'Inyección reconocida'!$B$9:$C$500,2,0),VLOOKUP(B137,Retiros!$B$9:$C$500,2,0))</f>
        <v>SEN</v>
      </c>
      <c r="D137" s="98">
        <f>SUMIF(Retiros!B:B,$B137,Retiros!P:P)</f>
        <v>0</v>
      </c>
      <c r="E137" s="98">
        <f>SUMIF(Obligación!B:B,$B137,Obligación!P:P)</f>
        <v>0</v>
      </c>
      <c r="F137" s="98">
        <f>SUMIF('Inyección reconocida'!B:B,$B137,'Inyección reconocida'!P:P)</f>
        <v>5323.5660999999991</v>
      </c>
      <c r="G137" s="98">
        <f t="shared" si="14"/>
        <v>5323.5660999999991</v>
      </c>
      <c r="H137" s="16">
        <v>2949.322537</v>
      </c>
      <c r="I137" s="16">
        <v>0</v>
      </c>
      <c r="J137" s="98">
        <f t="shared" si="15"/>
        <v>8272.888637</v>
      </c>
      <c r="K137" s="98">
        <f t="shared" si="16"/>
        <v>8272.888637</v>
      </c>
      <c r="L137" s="107">
        <f>+SUMIF(Traspasos!$C$8:$C$73,B137,Traspasos!$D$8:$D$73)-SUMIF(Traspasos!$B$8:$B$73,B137,Traspasos!$D$8:$D$73)</f>
        <v>0</v>
      </c>
      <c r="M137" s="107">
        <f t="shared" si="17"/>
        <v>0</v>
      </c>
      <c r="N137" s="108"/>
      <c r="O137" s="107">
        <f t="shared" si="18"/>
        <v>8273</v>
      </c>
      <c r="P137" s="107">
        <f t="shared" si="19"/>
        <v>0</v>
      </c>
      <c r="Q137" s="107">
        <f t="shared" si="20"/>
        <v>5323.5660999999991</v>
      </c>
    </row>
    <row r="138" spans="1:17" x14ac:dyDescent="0.2">
      <c r="A138" s="17"/>
      <c r="B138" s="2" t="s">
        <v>637</v>
      </c>
      <c r="C138" s="2" t="str">
        <f>IFERROR(VLOOKUP(B138,'Inyección reconocida'!$B$9:$C$500,2,0),VLOOKUP(B138,Retiros!$B$9:$C$500,2,0))</f>
        <v>SEN</v>
      </c>
      <c r="D138" s="98">
        <f>SUMIF(Retiros!B:B,$B138,Retiros!P:P)</f>
        <v>0</v>
      </c>
      <c r="E138" s="98">
        <f>SUMIF(Obligación!B:B,$B138,Obligación!P:P)</f>
        <v>0</v>
      </c>
      <c r="F138" s="98">
        <f>SUMIF('Inyección reconocida'!B:B,$B138,'Inyección reconocida'!P:P)</f>
        <v>6273.8706379999994</v>
      </c>
      <c r="G138" s="98">
        <f t="shared" si="14"/>
        <v>6273.8706379999994</v>
      </c>
      <c r="H138" s="16">
        <v>6028.7084379999997</v>
      </c>
      <c r="I138" s="16">
        <v>0</v>
      </c>
      <c r="J138" s="98">
        <f t="shared" si="15"/>
        <v>12302.579075999998</v>
      </c>
      <c r="K138" s="98">
        <f t="shared" si="16"/>
        <v>12302.579075999998</v>
      </c>
      <c r="L138" s="107">
        <f>+SUMIF(Traspasos!$C$8:$C$73,B138,Traspasos!$D$8:$D$73)-SUMIF(Traspasos!$B$8:$B$73,B138,Traspasos!$D$8:$D$73)</f>
        <v>0</v>
      </c>
      <c r="M138" s="107">
        <f t="shared" si="17"/>
        <v>0</v>
      </c>
      <c r="N138" s="108"/>
      <c r="O138" s="107">
        <f t="shared" si="18"/>
        <v>12303</v>
      </c>
      <c r="P138" s="107">
        <f t="shared" si="19"/>
        <v>0</v>
      </c>
      <c r="Q138" s="107">
        <f t="shared" si="20"/>
        <v>6273.8706379999994</v>
      </c>
    </row>
    <row r="139" spans="1:17" x14ac:dyDescent="0.2">
      <c r="A139" s="17"/>
      <c r="B139" s="2" t="s">
        <v>753</v>
      </c>
      <c r="C139" s="2" t="str">
        <f>IFERROR(VLOOKUP(B139,'Inyección reconocida'!$B$9:$C$500,2,0),VLOOKUP(B139,Retiros!$B$9:$C$500,2,0))</f>
        <v>SEN</v>
      </c>
      <c r="D139" s="98">
        <f>SUMIF(Retiros!B:B,$B139,Retiros!P:P)</f>
        <v>0</v>
      </c>
      <c r="E139" s="98">
        <f>SUMIF(Obligación!B:B,$B139,Obligación!P:P)</f>
        <v>0</v>
      </c>
      <c r="F139" s="98">
        <f>SUMIF('Inyección reconocida'!B:B,$B139,'Inyección reconocida'!P:P)</f>
        <v>3813.9666650000004</v>
      </c>
      <c r="G139" s="98">
        <f t="shared" si="14"/>
        <v>3813.9666650000004</v>
      </c>
      <c r="H139" s="16">
        <v>0</v>
      </c>
      <c r="I139" s="16">
        <v>0</v>
      </c>
      <c r="J139" s="98">
        <f t="shared" si="15"/>
        <v>3813.9666650000004</v>
      </c>
      <c r="K139" s="98">
        <f t="shared" si="16"/>
        <v>3813.9666650000004</v>
      </c>
      <c r="L139" s="107">
        <f>+SUMIF(Traspasos!$C$8:$C$73,B139,Traspasos!$D$8:$D$73)-SUMIF(Traspasos!$B$8:$B$73,B139,Traspasos!$D$8:$D$73)</f>
        <v>0</v>
      </c>
      <c r="M139" s="107">
        <f t="shared" si="17"/>
        <v>0</v>
      </c>
      <c r="N139" s="108"/>
      <c r="O139" s="107">
        <f t="shared" si="18"/>
        <v>3814</v>
      </c>
      <c r="P139" s="107">
        <f t="shared" si="19"/>
        <v>0</v>
      </c>
      <c r="Q139" s="107">
        <f t="shared" si="20"/>
        <v>3813.9666650000004</v>
      </c>
    </row>
    <row r="140" spans="1:17" x14ac:dyDescent="0.2">
      <c r="A140" s="17"/>
      <c r="B140" s="2" t="s">
        <v>699</v>
      </c>
      <c r="C140" s="2" t="str">
        <f>IFERROR(VLOOKUP(B140,'Inyección reconocida'!$B$9:$C$500,2,0),VLOOKUP(B140,Retiros!$B$9:$C$500,2,0))</f>
        <v>SEN</v>
      </c>
      <c r="D140" s="98">
        <f>SUMIF(Retiros!B:B,$B140,Retiros!P:P)</f>
        <v>0</v>
      </c>
      <c r="E140" s="98">
        <f>SUMIF(Obligación!B:B,$B140,Obligación!P:P)</f>
        <v>0</v>
      </c>
      <c r="F140" s="98">
        <f>SUMIF('Inyección reconocida'!B:B,$B140,'Inyección reconocida'!P:P)</f>
        <v>12246.153893000006</v>
      </c>
      <c r="G140" s="98">
        <f t="shared" si="14"/>
        <v>12246.153893000006</v>
      </c>
      <c r="H140" s="16">
        <v>4279.6136660000002</v>
      </c>
      <c r="I140" s="16">
        <v>0</v>
      </c>
      <c r="J140" s="98">
        <f t="shared" si="15"/>
        <v>16525.767559000007</v>
      </c>
      <c r="K140" s="98">
        <f t="shared" si="16"/>
        <v>16525.767559000007</v>
      </c>
      <c r="L140" s="107">
        <f>+SUMIF(Traspasos!$C$8:$C$73,B140,Traspasos!$D$8:$D$73)-SUMIF(Traspasos!$B$8:$B$73,B140,Traspasos!$D$8:$D$73)</f>
        <v>0</v>
      </c>
      <c r="M140" s="107">
        <f t="shared" si="17"/>
        <v>0</v>
      </c>
      <c r="N140" s="108"/>
      <c r="O140" s="107">
        <f t="shared" si="18"/>
        <v>16526</v>
      </c>
      <c r="P140" s="107">
        <f t="shared" si="19"/>
        <v>0</v>
      </c>
      <c r="Q140" s="107">
        <f t="shared" si="20"/>
        <v>12246.153893000006</v>
      </c>
    </row>
    <row r="141" spans="1:17" x14ac:dyDescent="0.2">
      <c r="A141" s="17"/>
      <c r="B141" s="2" t="s">
        <v>754</v>
      </c>
      <c r="C141" s="2" t="str">
        <f>IFERROR(VLOOKUP(B141,'Inyección reconocida'!$B$9:$C$500,2,0),VLOOKUP(B141,Retiros!$B$9:$C$500,2,0))</f>
        <v>SEN</v>
      </c>
      <c r="D141" s="98">
        <f>SUMIF(Retiros!B:B,$B141,Retiros!P:P)</f>
        <v>0</v>
      </c>
      <c r="E141" s="98">
        <f>SUMIF(Obligación!B:B,$B141,Obligación!P:P)</f>
        <v>0</v>
      </c>
      <c r="F141" s="98">
        <f>SUMIF('Inyección reconocida'!B:B,$B141,'Inyección reconocida'!P:P)</f>
        <v>12671.845304999999</v>
      </c>
      <c r="G141" s="98">
        <f t="shared" si="14"/>
        <v>12671.845304999999</v>
      </c>
      <c r="H141" s="16">
        <v>0</v>
      </c>
      <c r="I141" s="16">
        <v>0</v>
      </c>
      <c r="J141" s="98">
        <f t="shared" si="15"/>
        <v>12671.845304999999</v>
      </c>
      <c r="K141" s="98">
        <f t="shared" si="16"/>
        <v>12671.845304999999</v>
      </c>
      <c r="L141" s="107">
        <f>+SUMIF(Traspasos!$C$8:$C$73,B141,Traspasos!$D$8:$D$73)-SUMIF(Traspasos!$B$8:$B$73,B141,Traspasos!$D$8:$D$73)</f>
        <v>0</v>
      </c>
      <c r="M141" s="107">
        <f t="shared" si="17"/>
        <v>0</v>
      </c>
      <c r="N141" s="108"/>
      <c r="O141" s="107">
        <f t="shared" si="18"/>
        <v>12672</v>
      </c>
      <c r="P141" s="107">
        <f t="shared" si="19"/>
        <v>0</v>
      </c>
      <c r="Q141" s="107">
        <f t="shared" si="20"/>
        <v>12671.845304999999</v>
      </c>
    </row>
    <row r="142" spans="1:17" x14ac:dyDescent="0.2">
      <c r="A142" s="17"/>
      <c r="B142" s="2" t="s">
        <v>570</v>
      </c>
      <c r="C142" s="2" t="str">
        <f>IFERROR(VLOOKUP(B142,'Inyección reconocida'!$B$9:$C$500,2,0),VLOOKUP(B142,Retiros!$B$9:$C$500,2,0))</f>
        <v>SEN</v>
      </c>
      <c r="D142" s="98">
        <f>SUMIF(Retiros!B:B,$B142,Retiros!P:P)</f>
        <v>0</v>
      </c>
      <c r="E142" s="98">
        <f>SUMIF(Obligación!B:B,$B142,Obligación!P:P)</f>
        <v>0</v>
      </c>
      <c r="F142" s="98">
        <f>SUMIF('Inyección reconocida'!B:B,$B142,'Inyección reconocida'!P:P)</f>
        <v>7363.0278259999977</v>
      </c>
      <c r="G142" s="98">
        <f t="shared" si="14"/>
        <v>7363.0278259999977</v>
      </c>
      <c r="H142" s="16">
        <v>6893.0618690000019</v>
      </c>
      <c r="I142" s="16">
        <v>0</v>
      </c>
      <c r="J142" s="98">
        <f t="shared" si="15"/>
        <v>14256.089694999999</v>
      </c>
      <c r="K142" s="98">
        <f t="shared" si="16"/>
        <v>14256.089694999999</v>
      </c>
      <c r="L142" s="107">
        <f>+SUMIF(Traspasos!$C$8:$C$73,B142,Traspasos!$D$8:$D$73)-SUMIF(Traspasos!$B$8:$B$73,B142,Traspasos!$D$8:$D$73)</f>
        <v>0</v>
      </c>
      <c r="M142" s="107">
        <f t="shared" si="17"/>
        <v>0</v>
      </c>
      <c r="N142" s="108"/>
      <c r="O142" s="107">
        <f t="shared" si="18"/>
        <v>14256</v>
      </c>
      <c r="P142" s="107">
        <f t="shared" si="19"/>
        <v>0</v>
      </c>
      <c r="Q142" s="107">
        <f t="shared" si="20"/>
        <v>7363.0278259999977</v>
      </c>
    </row>
    <row r="143" spans="1:17" x14ac:dyDescent="0.2">
      <c r="A143" s="17"/>
      <c r="B143" s="2" t="s">
        <v>717</v>
      </c>
      <c r="C143" s="2" t="str">
        <f>IFERROR(VLOOKUP(B143,'Inyección reconocida'!$B$9:$C$500,2,0),VLOOKUP(B143,Retiros!$B$9:$C$500,2,0))</f>
        <v>SEN</v>
      </c>
      <c r="D143" s="98">
        <f>SUMIF(Retiros!B:B,$B143,Retiros!P:P)</f>
        <v>0</v>
      </c>
      <c r="E143" s="98">
        <f>SUMIF(Obligación!B:B,$B143,Obligación!P:P)</f>
        <v>0</v>
      </c>
      <c r="F143" s="98">
        <f>SUMIF('Inyección reconocida'!B:B,$B143,'Inyección reconocida'!P:P)</f>
        <v>9240.2806170000003</v>
      </c>
      <c r="G143" s="98">
        <f t="shared" si="14"/>
        <v>9240.2806170000003</v>
      </c>
      <c r="H143" s="16">
        <v>233.45358200000004</v>
      </c>
      <c r="I143" s="16">
        <v>0</v>
      </c>
      <c r="J143" s="98">
        <f t="shared" si="15"/>
        <v>9473.7341990000004</v>
      </c>
      <c r="K143" s="98">
        <f t="shared" si="16"/>
        <v>9473.7341990000004</v>
      </c>
      <c r="L143" s="107">
        <f>+SUMIF(Traspasos!$C$8:$C$73,B143,Traspasos!$D$8:$D$73)-SUMIF(Traspasos!$B$8:$B$73,B143,Traspasos!$D$8:$D$73)</f>
        <v>0</v>
      </c>
      <c r="M143" s="107">
        <f t="shared" si="17"/>
        <v>0</v>
      </c>
      <c r="N143" s="108"/>
      <c r="O143" s="107">
        <f t="shared" si="18"/>
        <v>9474</v>
      </c>
      <c r="P143" s="107">
        <f t="shared" si="19"/>
        <v>0</v>
      </c>
      <c r="Q143" s="107">
        <f t="shared" si="20"/>
        <v>9240.2806170000003</v>
      </c>
    </row>
    <row r="144" spans="1:17" x14ac:dyDescent="0.2">
      <c r="A144" s="17"/>
      <c r="B144" s="2" t="s">
        <v>789</v>
      </c>
      <c r="C144" s="2" t="str">
        <f>IFERROR(VLOOKUP(B144,'Inyección reconocida'!$B$9:$C$500,2,0),VLOOKUP(B144,Retiros!$B$9:$C$500,2,0))</f>
        <v>SEN</v>
      </c>
      <c r="D144" s="98">
        <f>SUMIF(Retiros!B:B,$B144,Retiros!P:P)</f>
        <v>0</v>
      </c>
      <c r="E144" s="98">
        <f>SUMIF(Obligación!B:B,$B144,Obligación!P:P)</f>
        <v>0</v>
      </c>
      <c r="F144" s="98">
        <f>SUMIF('Inyección reconocida'!B:B,$B144,'Inyección reconocida'!P:P)</f>
        <v>1149.8535649999997</v>
      </c>
      <c r="G144" s="98">
        <f t="shared" si="14"/>
        <v>1149.8535649999997</v>
      </c>
      <c r="H144" s="16">
        <v>0</v>
      </c>
      <c r="I144" s="16">
        <v>0</v>
      </c>
      <c r="J144" s="98">
        <f t="shared" si="15"/>
        <v>1149.8535649999997</v>
      </c>
      <c r="K144" s="98">
        <f t="shared" si="16"/>
        <v>1149.8535649999997</v>
      </c>
      <c r="L144" s="107">
        <f>+SUMIF(Traspasos!$C$8:$C$73,B144,Traspasos!$D$8:$D$73)-SUMIF(Traspasos!$B$8:$B$73,B144,Traspasos!$D$8:$D$73)</f>
        <v>0</v>
      </c>
      <c r="M144" s="107">
        <f t="shared" si="17"/>
        <v>0</v>
      </c>
      <c r="N144" s="108"/>
      <c r="O144" s="107">
        <f t="shared" si="18"/>
        <v>1150</v>
      </c>
      <c r="P144" s="107">
        <f t="shared" si="19"/>
        <v>0</v>
      </c>
      <c r="Q144" s="107">
        <f t="shared" si="20"/>
        <v>1149.8535649999997</v>
      </c>
    </row>
    <row r="145" spans="1:17" x14ac:dyDescent="0.2">
      <c r="A145" s="17"/>
      <c r="B145" s="2" t="s">
        <v>716</v>
      </c>
      <c r="C145" s="2" t="str">
        <f>IFERROR(VLOOKUP(B145,'Inyección reconocida'!$B$9:$C$500,2,0),VLOOKUP(B145,Retiros!$B$9:$C$500,2,0))</f>
        <v>SEN</v>
      </c>
      <c r="D145" s="98">
        <f>SUMIF(Retiros!B:B,$B145,Retiros!P:P)</f>
        <v>0</v>
      </c>
      <c r="E145" s="98">
        <f>SUMIF(Obligación!B:B,$B145,Obligación!P:P)</f>
        <v>0</v>
      </c>
      <c r="F145" s="98">
        <f>SUMIF('Inyección reconocida'!B:B,$B145,'Inyección reconocida'!P:P)</f>
        <v>5968.9462430000012</v>
      </c>
      <c r="G145" s="98">
        <f t="shared" si="14"/>
        <v>5968.9462430000012</v>
      </c>
      <c r="H145" s="16">
        <v>118.20988999999996</v>
      </c>
      <c r="I145" s="16">
        <v>0</v>
      </c>
      <c r="J145" s="98">
        <f t="shared" si="15"/>
        <v>6087.1561330000013</v>
      </c>
      <c r="K145" s="98">
        <f t="shared" si="16"/>
        <v>6087.1561330000013</v>
      </c>
      <c r="L145" s="107">
        <f>+SUMIF(Traspasos!$C$8:$C$73,B145,Traspasos!$D$8:$D$73)-SUMIF(Traspasos!$B$8:$B$73,B145,Traspasos!$D$8:$D$73)</f>
        <v>0</v>
      </c>
      <c r="M145" s="107">
        <f t="shared" si="17"/>
        <v>0</v>
      </c>
      <c r="N145" s="108"/>
      <c r="O145" s="107">
        <f t="shared" si="18"/>
        <v>6087</v>
      </c>
      <c r="P145" s="107">
        <f t="shared" si="19"/>
        <v>0</v>
      </c>
      <c r="Q145" s="107">
        <f t="shared" si="20"/>
        <v>5968.9462430000012</v>
      </c>
    </row>
    <row r="146" spans="1:17" x14ac:dyDescent="0.2">
      <c r="A146" s="17"/>
      <c r="B146" s="2" t="s">
        <v>706</v>
      </c>
      <c r="C146" s="2" t="str">
        <f>IFERROR(VLOOKUP(B146,'Inyección reconocida'!$B$9:$C$500,2,0),VLOOKUP(B146,Retiros!$B$9:$C$500,2,0))</f>
        <v>SEN</v>
      </c>
      <c r="D146" s="98">
        <f>SUMIF(Retiros!B:B,$B146,Retiros!P:P)</f>
        <v>0</v>
      </c>
      <c r="E146" s="98">
        <f>SUMIF(Obligación!B:B,$B146,Obligación!P:P)</f>
        <v>0</v>
      </c>
      <c r="F146" s="98">
        <f>SUMIF('Inyección reconocida'!B:B,$B146,'Inyección reconocida'!P:P)</f>
        <v>6200.8698229999991</v>
      </c>
      <c r="G146" s="98">
        <f t="shared" si="14"/>
        <v>6200.8698229999991</v>
      </c>
      <c r="H146" s="16">
        <v>2172.2863509999997</v>
      </c>
      <c r="I146" s="16">
        <v>0</v>
      </c>
      <c r="J146" s="98">
        <f t="shared" si="15"/>
        <v>8373.1561739999997</v>
      </c>
      <c r="K146" s="98">
        <f t="shared" si="16"/>
        <v>8373.1561739999997</v>
      </c>
      <c r="L146" s="107">
        <f>+SUMIF(Traspasos!$C$8:$C$73,B146,Traspasos!$D$8:$D$73)-SUMIF(Traspasos!$B$8:$B$73,B146,Traspasos!$D$8:$D$73)</f>
        <v>0</v>
      </c>
      <c r="M146" s="107">
        <f t="shared" si="17"/>
        <v>0</v>
      </c>
      <c r="N146" s="108"/>
      <c r="O146" s="107">
        <f t="shared" si="18"/>
        <v>8373</v>
      </c>
      <c r="P146" s="107">
        <f t="shared" si="19"/>
        <v>0</v>
      </c>
      <c r="Q146" s="107">
        <f t="shared" si="20"/>
        <v>6200.8698229999991</v>
      </c>
    </row>
    <row r="147" spans="1:17" x14ac:dyDescent="0.2">
      <c r="A147" s="17"/>
      <c r="B147" s="2" t="s">
        <v>712</v>
      </c>
      <c r="C147" s="2" t="str">
        <f>IFERROR(VLOOKUP(B147,'Inyección reconocida'!$B$9:$C$500,2,0),VLOOKUP(B147,Retiros!$B$9:$C$500,2,0))</f>
        <v>SEN</v>
      </c>
      <c r="D147" s="98">
        <f>SUMIF(Retiros!B:B,$B147,Retiros!P:P)</f>
        <v>0</v>
      </c>
      <c r="E147" s="98">
        <f>SUMIF(Obligación!B:B,$B147,Obligación!P:P)</f>
        <v>0</v>
      </c>
      <c r="F147" s="98">
        <f>SUMIF('Inyección reconocida'!B:B,$B147,'Inyección reconocida'!P:P)</f>
        <v>4049.1440930000003</v>
      </c>
      <c r="G147" s="98">
        <f t="shared" si="14"/>
        <v>4049.1440930000003</v>
      </c>
      <c r="H147" s="16">
        <v>235.04997299999994</v>
      </c>
      <c r="I147" s="16">
        <v>0</v>
      </c>
      <c r="J147" s="98">
        <f t="shared" si="15"/>
        <v>4284.194066</v>
      </c>
      <c r="K147" s="98">
        <f t="shared" si="16"/>
        <v>4284.194066</v>
      </c>
      <c r="L147" s="107">
        <f>+SUMIF(Traspasos!$C$8:$C$73,B147,Traspasos!$D$8:$D$73)-SUMIF(Traspasos!$B$8:$B$73,B147,Traspasos!$D$8:$D$73)</f>
        <v>0</v>
      </c>
      <c r="M147" s="107">
        <f t="shared" si="17"/>
        <v>0</v>
      </c>
      <c r="N147" s="108"/>
      <c r="O147" s="107">
        <f t="shared" si="18"/>
        <v>4284</v>
      </c>
      <c r="P147" s="107">
        <f t="shared" si="19"/>
        <v>0</v>
      </c>
      <c r="Q147" s="107">
        <f t="shared" si="20"/>
        <v>4049.1440930000003</v>
      </c>
    </row>
    <row r="148" spans="1:17" x14ac:dyDescent="0.2">
      <c r="A148" s="17"/>
      <c r="B148" s="2" t="s">
        <v>10</v>
      </c>
      <c r="C148" s="2" t="str">
        <f>IFERROR(VLOOKUP(B148,'Inyección reconocida'!$B$9:$C$500,2,0),VLOOKUP(B148,Retiros!$B$9:$C$500,2,0))</f>
        <v>SEN</v>
      </c>
      <c r="D148" s="98">
        <f>SUMIF(Retiros!B:B,$B148,Retiros!P:P)</f>
        <v>3016430.7452361383</v>
      </c>
      <c r="E148" s="98">
        <f>SUMIF(Obligación!B:B,$B148,Obligación!P:P)</f>
        <v>256487.36306221515</v>
      </c>
      <c r="F148" s="98">
        <f>SUMIF('Inyección reconocida'!B:B,$B148,'Inyección reconocida'!P:P)</f>
        <v>28835.602557999995</v>
      </c>
      <c r="G148" s="98">
        <f t="shared" si="14"/>
        <v>-227651.76050421517</v>
      </c>
      <c r="H148" s="16">
        <v>25039.722623999995</v>
      </c>
      <c r="I148" s="16">
        <v>193521.73826704029</v>
      </c>
      <c r="J148" s="98">
        <f t="shared" si="15"/>
        <v>-396133.77614725544</v>
      </c>
      <c r="K148" s="98">
        <f t="shared" si="16"/>
        <v>0</v>
      </c>
      <c r="L148" s="107">
        <f>+SUMIF(Traspasos!$C$8:$C$73,B148,Traspasos!$D$8:$D$73)-SUMIF(Traspasos!$B$8:$B$73,B148,Traspasos!$D$8:$D$73)</f>
        <v>0</v>
      </c>
      <c r="M148" s="107">
        <f t="shared" si="17"/>
        <v>396133.77614725544</v>
      </c>
      <c r="N148" s="108"/>
      <c r="O148" s="107">
        <f t="shared" si="18"/>
        <v>-396134</v>
      </c>
      <c r="P148" s="107">
        <f t="shared" si="19"/>
        <v>158453.6</v>
      </c>
      <c r="Q148" s="107">
        <f t="shared" si="20"/>
        <v>0</v>
      </c>
    </row>
    <row r="149" spans="1:17" x14ac:dyDescent="0.2">
      <c r="A149" s="17"/>
      <c r="B149" s="2" t="s">
        <v>88</v>
      </c>
      <c r="C149" s="2" t="str">
        <f>IFERROR(VLOOKUP(B149,'Inyección reconocida'!$B$9:$C$500,2,0),VLOOKUP(B149,Retiros!$B$9:$C$500,2,0))</f>
        <v>SEN</v>
      </c>
      <c r="D149" s="98">
        <f>SUMIF(Retiros!B:B,$B149,Retiros!P:P)</f>
        <v>0</v>
      </c>
      <c r="E149" s="98">
        <f>SUMIF(Obligación!B:B,$B149,Obligación!P:P)</f>
        <v>0</v>
      </c>
      <c r="F149" s="98">
        <f>SUMIF('Inyección reconocida'!B:B,$B149,'Inyección reconocida'!P:P)</f>
        <v>0</v>
      </c>
      <c r="G149" s="98">
        <f t="shared" si="14"/>
        <v>0</v>
      </c>
      <c r="H149" s="16">
        <v>0</v>
      </c>
      <c r="I149" s="16">
        <v>0</v>
      </c>
      <c r="J149" s="98">
        <f t="shared" si="15"/>
        <v>0</v>
      </c>
      <c r="K149" s="98">
        <f t="shared" si="16"/>
        <v>0</v>
      </c>
      <c r="L149" s="107">
        <f>+SUMIF(Traspasos!$C$8:$C$73,B149,Traspasos!$D$8:$D$73)-SUMIF(Traspasos!$B$8:$B$73,B149,Traspasos!$D$8:$D$73)</f>
        <v>0</v>
      </c>
      <c r="M149" s="107">
        <f t="shared" si="17"/>
        <v>0</v>
      </c>
      <c r="N149" s="108"/>
      <c r="O149" s="107">
        <f t="shared" si="18"/>
        <v>0</v>
      </c>
      <c r="P149" s="107">
        <f t="shared" si="19"/>
        <v>0</v>
      </c>
      <c r="Q149" s="107">
        <f t="shared" si="20"/>
        <v>0</v>
      </c>
    </row>
    <row r="150" spans="1:17" x14ac:dyDescent="0.2">
      <c r="A150" s="17"/>
      <c r="B150" s="2" t="s">
        <v>303</v>
      </c>
      <c r="C150" s="2" t="str">
        <f>IFERROR(VLOOKUP(B150,'Inyección reconocida'!$B$9:$C$500,2,0),VLOOKUP(B150,Retiros!$B$9:$C$500,2,0))</f>
        <v>SEN</v>
      </c>
      <c r="D150" s="98">
        <f>SUMIF(Retiros!B:B,$B150,Retiros!P:P)</f>
        <v>0</v>
      </c>
      <c r="E150" s="98">
        <f>SUMIF(Obligación!B:B,$B150,Obligación!P:P)</f>
        <v>0</v>
      </c>
      <c r="F150" s="98">
        <f>SUMIF('Inyección reconocida'!B:B,$B150,'Inyección reconocida'!P:P)</f>
        <v>512.53970500000025</v>
      </c>
      <c r="G150" s="98">
        <f t="shared" si="14"/>
        <v>512.53970500000025</v>
      </c>
      <c r="H150" s="16">
        <v>877.58326899999929</v>
      </c>
      <c r="I150" s="16">
        <v>0</v>
      </c>
      <c r="J150" s="98">
        <f t="shared" si="15"/>
        <v>1390.1229739999994</v>
      </c>
      <c r="K150" s="98">
        <f t="shared" si="16"/>
        <v>1390.1229739999994</v>
      </c>
      <c r="L150" s="107">
        <f>+SUMIF(Traspasos!$C$8:$C$73,B150,Traspasos!$D$8:$D$73)-SUMIF(Traspasos!$B$8:$B$73,B150,Traspasos!$D$8:$D$73)</f>
        <v>0</v>
      </c>
      <c r="M150" s="107">
        <f t="shared" si="17"/>
        <v>0</v>
      </c>
      <c r="N150" s="108"/>
      <c r="O150" s="107">
        <f t="shared" si="18"/>
        <v>1390</v>
      </c>
      <c r="P150" s="107">
        <f t="shared" si="19"/>
        <v>0</v>
      </c>
      <c r="Q150" s="107">
        <f t="shared" si="20"/>
        <v>512.53970500000025</v>
      </c>
    </row>
    <row r="151" spans="1:17" x14ac:dyDescent="0.2">
      <c r="A151" s="17"/>
      <c r="B151" s="2" t="s">
        <v>771</v>
      </c>
      <c r="C151" s="2" t="str">
        <f>IFERROR(VLOOKUP(B151,'Inyección reconocida'!$B$9:$C$500,2,0),VLOOKUP(B151,Retiros!$B$9:$C$500,2,0))</f>
        <v>SEN</v>
      </c>
      <c r="D151" s="98">
        <f>SUMIF(Retiros!B:B,$B151,Retiros!P:P)</f>
        <v>0</v>
      </c>
      <c r="E151" s="98">
        <f>SUMIF(Obligación!B:B,$B151,Obligación!P:P)</f>
        <v>0</v>
      </c>
      <c r="F151" s="98">
        <f>SUMIF('Inyección reconocida'!B:B,$B151,'Inyección reconocida'!P:P)</f>
        <v>0</v>
      </c>
      <c r="G151" s="98">
        <f t="shared" si="14"/>
        <v>0</v>
      </c>
      <c r="H151" s="16">
        <v>195853.17268476446</v>
      </c>
      <c r="I151" s="16">
        <v>0</v>
      </c>
      <c r="J151" s="98">
        <f t="shared" si="15"/>
        <v>195853.17268476446</v>
      </c>
      <c r="K151" s="98">
        <f t="shared" si="16"/>
        <v>195853.17268476446</v>
      </c>
      <c r="L151" s="107">
        <f>+SUMIF(Traspasos!$C$8:$C$73,B151,Traspasos!$D$8:$D$73)-SUMIF(Traspasos!$B$8:$B$73,B151,Traspasos!$D$8:$D$73)</f>
        <v>0</v>
      </c>
      <c r="M151" s="107">
        <f t="shared" si="17"/>
        <v>0</v>
      </c>
      <c r="N151" s="108"/>
      <c r="O151" s="107">
        <f t="shared" si="18"/>
        <v>195853</v>
      </c>
      <c r="P151" s="107">
        <f t="shared" si="19"/>
        <v>0</v>
      </c>
      <c r="Q151" s="107">
        <f t="shared" si="20"/>
        <v>0</v>
      </c>
    </row>
    <row r="152" spans="1:17" x14ac:dyDescent="0.2">
      <c r="A152" s="17"/>
      <c r="B152" s="2" t="s">
        <v>763</v>
      </c>
      <c r="C152" s="2" t="str">
        <f>IFERROR(VLOOKUP(B152,'Inyección reconocida'!$B$9:$C$500,2,0),VLOOKUP(B152,Retiros!$B$9:$C$500,2,0))</f>
        <v>SEN</v>
      </c>
      <c r="D152" s="98">
        <f>SUMIF(Retiros!B:B,$B152,Retiros!P:P)</f>
        <v>12917.988954843137</v>
      </c>
      <c r="E152" s="98">
        <f>SUMIF(Obligación!B:B,$B152,Obligación!P:P)</f>
        <v>1291.7988954843138</v>
      </c>
      <c r="F152" s="98">
        <f>SUMIF('Inyección reconocida'!B:B,$B152,'Inyección reconocida'!P:P)</f>
        <v>358360.86095351982</v>
      </c>
      <c r="G152" s="98">
        <f t="shared" si="14"/>
        <v>357069.06205803552</v>
      </c>
      <c r="H152" s="16">
        <v>0</v>
      </c>
      <c r="I152" s="16">
        <v>0</v>
      </c>
      <c r="J152" s="98">
        <f t="shared" si="15"/>
        <v>357069.06205803552</v>
      </c>
      <c r="K152" s="98">
        <f t="shared" si="16"/>
        <v>357069.06205803552</v>
      </c>
      <c r="L152" s="107">
        <f>+SUMIF(Traspasos!$C$8:$C$73,B152,Traspasos!$D$8:$D$73)-SUMIF(Traspasos!$B$8:$B$73,B152,Traspasos!$D$8:$D$73)</f>
        <v>0</v>
      </c>
      <c r="M152" s="107">
        <f t="shared" si="17"/>
        <v>0</v>
      </c>
      <c r="N152" s="108"/>
      <c r="O152" s="107">
        <f t="shared" si="18"/>
        <v>357069</v>
      </c>
      <c r="P152" s="107">
        <f t="shared" si="19"/>
        <v>0</v>
      </c>
      <c r="Q152" s="107">
        <f t="shared" si="20"/>
        <v>357069</v>
      </c>
    </row>
    <row r="153" spans="1:17" x14ac:dyDescent="0.2">
      <c r="A153" s="17"/>
      <c r="B153" s="2" t="s">
        <v>117</v>
      </c>
      <c r="C153" s="2" t="str">
        <f>IFERROR(VLOOKUP(B153,'Inyección reconocida'!$B$9:$C$500,2,0),VLOOKUP(B153,Retiros!$B$9:$C$500,2,0))</f>
        <v>SEN</v>
      </c>
      <c r="D153" s="98">
        <f>SUMIF(Retiros!B:B,$B153,Retiros!P:P)</f>
        <v>0</v>
      </c>
      <c r="E153" s="98">
        <f>SUMIF(Obligación!B:B,$B153,Obligación!P:P)</f>
        <v>0</v>
      </c>
      <c r="F153" s="98">
        <f>SUMIF('Inyección reconocida'!B:B,$B153,'Inyección reconocida'!P:P)</f>
        <v>0</v>
      </c>
      <c r="G153" s="98">
        <f t="shared" si="14"/>
        <v>0</v>
      </c>
      <c r="H153" s="16">
        <v>0</v>
      </c>
      <c r="I153" s="16">
        <v>0</v>
      </c>
      <c r="J153" s="98">
        <f t="shared" si="15"/>
        <v>0</v>
      </c>
      <c r="K153" s="98">
        <f t="shared" si="16"/>
        <v>0</v>
      </c>
      <c r="L153" s="107">
        <f>+SUMIF(Traspasos!$C$8:$C$73,B153,Traspasos!$D$8:$D$73)-SUMIF(Traspasos!$B$8:$B$73,B153,Traspasos!$D$8:$D$73)</f>
        <v>0</v>
      </c>
      <c r="M153" s="107">
        <f t="shared" si="17"/>
        <v>0</v>
      </c>
      <c r="N153" s="108"/>
      <c r="O153" s="107">
        <f t="shared" si="18"/>
        <v>0</v>
      </c>
      <c r="P153" s="107">
        <f t="shared" si="19"/>
        <v>0</v>
      </c>
      <c r="Q153" s="107">
        <f t="shared" si="20"/>
        <v>0</v>
      </c>
    </row>
    <row r="154" spans="1:17" x14ac:dyDescent="0.2">
      <c r="A154" s="17"/>
      <c r="B154" s="2" t="s">
        <v>171</v>
      </c>
      <c r="C154" s="2" t="str">
        <f>IFERROR(VLOOKUP(B154,'Inyección reconocida'!$B$9:$C$500,2,0),VLOOKUP(B154,Retiros!$B$9:$C$500,2,0))</f>
        <v>SEN</v>
      </c>
      <c r="D154" s="98">
        <f>SUMIF(Retiros!B:B,$B154,Retiros!P:P)</f>
        <v>0</v>
      </c>
      <c r="E154" s="98">
        <f>SUMIF(Obligación!B:B,$B154,Obligación!P:P)</f>
        <v>0</v>
      </c>
      <c r="F154" s="98">
        <f>SUMIF('Inyección reconocida'!B:B,$B154,'Inyección reconocida'!P:P)</f>
        <v>94659.850255000027</v>
      </c>
      <c r="G154" s="98">
        <f t="shared" si="14"/>
        <v>94659.850255000027</v>
      </c>
      <c r="H154" s="16">
        <v>94122.051528000011</v>
      </c>
      <c r="I154" s="16">
        <v>0</v>
      </c>
      <c r="J154" s="98">
        <f t="shared" si="15"/>
        <v>188781.90178300004</v>
      </c>
      <c r="K154" s="98">
        <f t="shared" si="16"/>
        <v>188781.90178300004</v>
      </c>
      <c r="L154" s="107">
        <f>+SUMIF(Traspasos!$C$8:$C$73,B154,Traspasos!$D$8:$D$73)-SUMIF(Traspasos!$B$8:$B$73,B154,Traspasos!$D$8:$D$73)</f>
        <v>0</v>
      </c>
      <c r="M154" s="107">
        <f t="shared" si="17"/>
        <v>0</v>
      </c>
      <c r="N154" s="108"/>
      <c r="O154" s="107">
        <f t="shared" si="18"/>
        <v>188782</v>
      </c>
      <c r="P154" s="107">
        <f t="shared" si="19"/>
        <v>0</v>
      </c>
      <c r="Q154" s="107">
        <f t="shared" si="20"/>
        <v>94659.850255000027</v>
      </c>
    </row>
    <row r="155" spans="1:17" x14ac:dyDescent="0.2">
      <c r="A155" s="17"/>
      <c r="B155" s="2" t="s">
        <v>114</v>
      </c>
      <c r="C155" s="2" t="str">
        <f>IFERROR(VLOOKUP(B155,'Inyección reconocida'!$B$9:$C$500,2,0),VLOOKUP(B155,Retiros!$B$9:$C$500,2,0))</f>
        <v>SEN</v>
      </c>
      <c r="D155" s="98">
        <f>SUMIF(Retiros!B:B,$B155,Retiros!P:P)</f>
        <v>0</v>
      </c>
      <c r="E155" s="98">
        <f>SUMIF(Obligación!B:B,$B155,Obligación!P:P)</f>
        <v>0</v>
      </c>
      <c r="F155" s="98">
        <f>SUMIF('Inyección reconocida'!B:B,$B155,'Inyección reconocida'!P:P)</f>
        <v>56452.929543000006</v>
      </c>
      <c r="G155" s="98">
        <f t="shared" si="14"/>
        <v>56452.929543000006</v>
      </c>
      <c r="H155" s="16">
        <v>58877.392911000003</v>
      </c>
      <c r="I155" s="16">
        <v>0</v>
      </c>
      <c r="J155" s="98">
        <f t="shared" si="15"/>
        <v>115330.32245400001</v>
      </c>
      <c r="K155" s="98">
        <f t="shared" si="16"/>
        <v>115330.32245400001</v>
      </c>
      <c r="L155" s="107">
        <f>+SUMIF(Traspasos!$C$8:$C$73,B155,Traspasos!$D$8:$D$73)-SUMIF(Traspasos!$B$8:$B$73,B155,Traspasos!$D$8:$D$73)</f>
        <v>0</v>
      </c>
      <c r="M155" s="107">
        <f t="shared" si="17"/>
        <v>0</v>
      </c>
      <c r="N155" s="108"/>
      <c r="O155" s="107">
        <f t="shared" si="18"/>
        <v>115330</v>
      </c>
      <c r="P155" s="107">
        <f t="shared" si="19"/>
        <v>0</v>
      </c>
      <c r="Q155" s="107">
        <f t="shared" si="20"/>
        <v>56452.929543000006</v>
      </c>
    </row>
    <row r="156" spans="1:17" x14ac:dyDescent="0.2">
      <c r="A156" s="17"/>
      <c r="B156" s="2" t="s">
        <v>104</v>
      </c>
      <c r="C156" s="2" t="str">
        <f>IFERROR(VLOOKUP(B156,'Inyección reconocida'!$B$9:$C$500,2,0),VLOOKUP(B156,Retiros!$B$9:$C$500,2,0))</f>
        <v>SEN</v>
      </c>
      <c r="D156" s="98">
        <f>SUMIF(Retiros!B:B,$B156,Retiros!P:P)</f>
        <v>0</v>
      </c>
      <c r="E156" s="98">
        <f>SUMIF(Obligación!B:B,$B156,Obligación!P:P)</f>
        <v>0</v>
      </c>
      <c r="F156" s="98">
        <f>SUMIF('Inyección reconocida'!B:B,$B156,'Inyección reconocida'!P:P)</f>
        <v>11420.583158824256</v>
      </c>
      <c r="G156" s="98">
        <f t="shared" si="14"/>
        <v>11420.583158824256</v>
      </c>
      <c r="H156" s="16">
        <v>11828.671675</v>
      </c>
      <c r="I156" s="16">
        <v>0</v>
      </c>
      <c r="J156" s="98">
        <f t="shared" si="15"/>
        <v>23249.254833824256</v>
      </c>
      <c r="K156" s="98">
        <f t="shared" si="16"/>
        <v>23249.254833824256</v>
      </c>
      <c r="L156" s="107">
        <f>+SUMIF(Traspasos!$C$8:$C$73,B156,Traspasos!$D$8:$D$73)-SUMIF(Traspasos!$B$8:$B$73,B156,Traspasos!$D$8:$D$73)</f>
        <v>0</v>
      </c>
      <c r="M156" s="107">
        <f t="shared" si="17"/>
        <v>0</v>
      </c>
      <c r="N156" s="108"/>
      <c r="O156" s="107">
        <f t="shared" si="18"/>
        <v>23249</v>
      </c>
      <c r="P156" s="107">
        <f t="shared" si="19"/>
        <v>0</v>
      </c>
      <c r="Q156" s="107">
        <f t="shared" si="20"/>
        <v>11420.583158824256</v>
      </c>
    </row>
    <row r="157" spans="1:17" x14ac:dyDescent="0.2">
      <c r="A157" s="17"/>
      <c r="B157" s="2" t="s">
        <v>17</v>
      </c>
      <c r="C157" s="2" t="str">
        <f>IFERROR(VLOOKUP(B157,'Inyección reconocida'!$B$9:$C$500,2,0),VLOOKUP(B157,Retiros!$B$9:$C$500,2,0))</f>
        <v>SEN</v>
      </c>
      <c r="D157" s="98">
        <f>SUMIF(Retiros!B:B,$B157,Retiros!P:P)</f>
        <v>0</v>
      </c>
      <c r="E157" s="98">
        <f>SUMIF(Obligación!B:B,$B157,Obligación!P:P)</f>
        <v>0</v>
      </c>
      <c r="F157" s="98">
        <f>SUMIF('Inyección reconocida'!B:B,$B157,'Inyección reconocida'!P:P)</f>
        <v>6577.4177690000033</v>
      </c>
      <c r="G157" s="98">
        <f t="shared" si="14"/>
        <v>6577.4177690000033</v>
      </c>
      <c r="H157" s="16">
        <v>6366.8105940000023</v>
      </c>
      <c r="I157" s="16">
        <v>0</v>
      </c>
      <c r="J157" s="98">
        <f t="shared" si="15"/>
        <v>12944.228363000006</v>
      </c>
      <c r="K157" s="98">
        <f t="shared" si="16"/>
        <v>12944.228363000006</v>
      </c>
      <c r="L157" s="107">
        <f>+SUMIF(Traspasos!$C$8:$C$73,B157,Traspasos!$D$8:$D$73)-SUMIF(Traspasos!$B$8:$B$73,B157,Traspasos!$D$8:$D$73)</f>
        <v>0</v>
      </c>
      <c r="M157" s="107">
        <f t="shared" si="17"/>
        <v>0</v>
      </c>
      <c r="N157" s="108"/>
      <c r="O157" s="107">
        <f t="shared" si="18"/>
        <v>12944</v>
      </c>
      <c r="P157" s="107">
        <f t="shared" si="19"/>
        <v>0</v>
      </c>
      <c r="Q157" s="107">
        <f t="shared" si="20"/>
        <v>6577.4177690000033</v>
      </c>
    </row>
    <row r="158" spans="1:17" x14ac:dyDescent="0.2">
      <c r="A158" s="17"/>
      <c r="B158" s="2" t="s">
        <v>135</v>
      </c>
      <c r="C158" s="2" t="str">
        <f>IFERROR(VLOOKUP(B158,'Inyección reconocida'!$B$9:$C$500,2,0),VLOOKUP(B158,Retiros!$B$9:$C$500,2,0))</f>
        <v>SEN</v>
      </c>
      <c r="D158" s="98">
        <f>SUMIF(Retiros!B:B,$B158,Retiros!P:P)</f>
        <v>0</v>
      </c>
      <c r="E158" s="98">
        <f>SUMIF(Obligación!B:B,$B158,Obligación!P:P)</f>
        <v>0</v>
      </c>
      <c r="F158" s="98">
        <f>SUMIF('Inyección reconocida'!B:B,$B158,'Inyección reconocida'!P:P)</f>
        <v>0</v>
      </c>
      <c r="G158" s="98">
        <f t="shared" si="14"/>
        <v>0</v>
      </c>
      <c r="H158" s="16">
        <v>0</v>
      </c>
      <c r="I158" s="16">
        <v>0</v>
      </c>
      <c r="J158" s="98">
        <f t="shared" si="15"/>
        <v>0</v>
      </c>
      <c r="K158" s="98">
        <f t="shared" si="16"/>
        <v>0</v>
      </c>
      <c r="L158" s="107">
        <f>+SUMIF(Traspasos!$C$8:$C$73,B158,Traspasos!$D$8:$D$73)-SUMIF(Traspasos!$B$8:$B$73,B158,Traspasos!$D$8:$D$73)</f>
        <v>0</v>
      </c>
      <c r="M158" s="107">
        <f t="shared" si="17"/>
        <v>0</v>
      </c>
      <c r="N158" s="108"/>
      <c r="O158" s="107">
        <f t="shared" si="18"/>
        <v>0</v>
      </c>
      <c r="P158" s="107">
        <f t="shared" si="19"/>
        <v>0</v>
      </c>
      <c r="Q158" s="107">
        <f t="shared" si="20"/>
        <v>0</v>
      </c>
    </row>
    <row r="159" spans="1:17" x14ac:dyDescent="0.2">
      <c r="A159" s="17"/>
      <c r="B159" s="2" t="s">
        <v>56</v>
      </c>
      <c r="C159" s="2" t="str">
        <f>IFERROR(VLOOKUP(B159,'Inyección reconocida'!$B$9:$C$500,2,0),VLOOKUP(B159,Retiros!$B$9:$C$500,2,0))</f>
        <v>SEN</v>
      </c>
      <c r="D159" s="98">
        <f>SUMIF(Retiros!B:B,$B159,Retiros!P:P)</f>
        <v>134411.11890999999</v>
      </c>
      <c r="E159" s="98">
        <f>SUMIF(Obligación!B:B,$B159,Obligación!P:P)</f>
        <v>13441.111891</v>
      </c>
      <c r="F159" s="98">
        <f>SUMIF('Inyección reconocida'!B:B,$B159,'Inyección reconocida'!P:P)</f>
        <v>198445.04858000006</v>
      </c>
      <c r="G159" s="98">
        <f t="shared" si="14"/>
        <v>185003.93668900005</v>
      </c>
      <c r="H159" s="16">
        <v>25719.374067000001</v>
      </c>
      <c r="I159" s="16">
        <v>11954.024920350004</v>
      </c>
      <c r="J159" s="98">
        <f t="shared" si="15"/>
        <v>198769.28583565005</v>
      </c>
      <c r="K159" s="98">
        <f t="shared" si="16"/>
        <v>198769.28583565005</v>
      </c>
      <c r="L159" s="107">
        <f>+SUMIF(Traspasos!$C$8:$C$73,B159,Traspasos!$D$8:$D$73)-SUMIF(Traspasos!$B$8:$B$73,B159,Traspasos!$D$8:$D$73)</f>
        <v>0</v>
      </c>
      <c r="M159" s="107">
        <f t="shared" si="17"/>
        <v>0</v>
      </c>
      <c r="N159" s="108"/>
      <c r="O159" s="107">
        <f t="shared" si="18"/>
        <v>198769</v>
      </c>
      <c r="P159" s="107">
        <f t="shared" si="19"/>
        <v>0</v>
      </c>
      <c r="Q159" s="107">
        <f t="shared" si="20"/>
        <v>198445.04858000006</v>
      </c>
    </row>
    <row r="160" spans="1:17" x14ac:dyDescent="0.2">
      <c r="A160" s="17"/>
      <c r="B160" s="2" t="s">
        <v>15</v>
      </c>
      <c r="C160" s="2" t="str">
        <f>IFERROR(VLOOKUP(B160,'Inyección reconocida'!$B$9:$C$500,2,0),VLOOKUP(B160,Retiros!$B$9:$C$500,2,0))</f>
        <v>SEN</v>
      </c>
      <c r="D160" s="98">
        <f>SUMIF(Retiros!B:B,$B160,Retiros!P:P)</f>
        <v>0</v>
      </c>
      <c r="E160" s="98">
        <f>SUMIF(Obligación!B:B,$B160,Obligación!P:P)</f>
        <v>0</v>
      </c>
      <c r="F160" s="98">
        <f>SUMIF('Inyección reconocida'!B:B,$B160,'Inyección reconocida'!P:P)</f>
        <v>0</v>
      </c>
      <c r="G160" s="98">
        <f t="shared" si="14"/>
        <v>0</v>
      </c>
      <c r="H160" s="16">
        <v>120196.949616</v>
      </c>
      <c r="I160" s="16">
        <v>0</v>
      </c>
      <c r="J160" s="98">
        <f t="shared" si="15"/>
        <v>120196.949616</v>
      </c>
      <c r="K160" s="98">
        <f t="shared" si="16"/>
        <v>120196.949616</v>
      </c>
      <c r="L160" s="107">
        <f>+SUMIF(Traspasos!$C$8:$C$73,B160,Traspasos!$D$8:$D$73)-SUMIF(Traspasos!$B$8:$B$73,B160,Traspasos!$D$8:$D$73)</f>
        <v>0</v>
      </c>
      <c r="M160" s="107">
        <f t="shared" si="17"/>
        <v>0</v>
      </c>
      <c r="N160" s="108"/>
      <c r="O160" s="107">
        <f t="shared" si="18"/>
        <v>120197</v>
      </c>
      <c r="P160" s="107">
        <f t="shared" si="19"/>
        <v>0</v>
      </c>
      <c r="Q160" s="107">
        <f t="shared" si="20"/>
        <v>0</v>
      </c>
    </row>
    <row r="161" spans="1:17" x14ac:dyDescent="0.2">
      <c r="A161" s="17"/>
      <c r="B161" s="2" t="s">
        <v>89</v>
      </c>
      <c r="C161" s="2" t="str">
        <f>IFERROR(VLOOKUP(B161,'Inyección reconocida'!$B$9:$C$500,2,0),VLOOKUP(B161,Retiros!$B$9:$C$500,2,0))</f>
        <v>SEN</v>
      </c>
      <c r="D161" s="98">
        <f>SUMIF(Retiros!B:B,$B161,Retiros!P:P)</f>
        <v>0</v>
      </c>
      <c r="E161" s="98">
        <f>SUMIF(Obligación!B:B,$B161,Obligación!P:P)</f>
        <v>0</v>
      </c>
      <c r="F161" s="98">
        <f>SUMIF('Inyección reconocida'!B:B,$B161,'Inyección reconocida'!P:P)</f>
        <v>2832.2974919999997</v>
      </c>
      <c r="G161" s="98">
        <f t="shared" si="14"/>
        <v>2832.2974919999997</v>
      </c>
      <c r="H161" s="16">
        <v>3023.3487360000013</v>
      </c>
      <c r="I161" s="16">
        <v>0</v>
      </c>
      <c r="J161" s="98">
        <f t="shared" si="15"/>
        <v>5855.6462280000014</v>
      </c>
      <c r="K161" s="98">
        <f t="shared" si="16"/>
        <v>5855.6462280000014</v>
      </c>
      <c r="L161" s="107">
        <f>+SUMIF(Traspasos!$C$8:$C$73,B161,Traspasos!$D$8:$D$73)-SUMIF(Traspasos!$B$8:$B$73,B161,Traspasos!$D$8:$D$73)</f>
        <v>0</v>
      </c>
      <c r="M161" s="107">
        <f t="shared" si="17"/>
        <v>0</v>
      </c>
      <c r="N161" s="108"/>
      <c r="O161" s="107">
        <f t="shared" si="18"/>
        <v>5856</v>
      </c>
      <c r="P161" s="107">
        <f t="shared" si="19"/>
        <v>0</v>
      </c>
      <c r="Q161" s="107">
        <f t="shared" si="20"/>
        <v>2832.2974919999997</v>
      </c>
    </row>
    <row r="162" spans="1:17" x14ac:dyDescent="0.2">
      <c r="A162" s="17"/>
      <c r="B162" s="2" t="s">
        <v>701</v>
      </c>
      <c r="C162" s="2" t="str">
        <f>IFERROR(VLOOKUP(B162,'Inyección reconocida'!$B$9:$C$500,2,0),VLOOKUP(B162,Retiros!$B$9:$C$500,2,0))</f>
        <v>SEN</v>
      </c>
      <c r="D162" s="98">
        <f>SUMIF(Retiros!B:B,$B162,Retiros!P:P)</f>
        <v>0</v>
      </c>
      <c r="E162" s="98">
        <f>SUMIF(Obligación!B:B,$B162,Obligación!P:P)</f>
        <v>0</v>
      </c>
      <c r="F162" s="98">
        <f>SUMIF('Inyección reconocida'!B:B,$B162,'Inyección reconocida'!P:P)</f>
        <v>4197.2868150000013</v>
      </c>
      <c r="G162" s="98">
        <f t="shared" si="14"/>
        <v>4197.2868150000013</v>
      </c>
      <c r="H162" s="16">
        <v>985.26584800000046</v>
      </c>
      <c r="I162" s="16">
        <v>0</v>
      </c>
      <c r="J162" s="98">
        <f t="shared" si="15"/>
        <v>5182.5526630000022</v>
      </c>
      <c r="K162" s="98">
        <f t="shared" si="16"/>
        <v>5182.5526630000022</v>
      </c>
      <c r="L162" s="107">
        <f>+SUMIF(Traspasos!$C$8:$C$73,B162,Traspasos!$D$8:$D$73)-SUMIF(Traspasos!$B$8:$B$73,B162,Traspasos!$D$8:$D$73)</f>
        <v>0</v>
      </c>
      <c r="M162" s="107">
        <f t="shared" si="17"/>
        <v>0</v>
      </c>
      <c r="N162" s="108"/>
      <c r="O162" s="107">
        <f t="shared" si="18"/>
        <v>5183</v>
      </c>
      <c r="P162" s="107">
        <f t="shared" si="19"/>
        <v>0</v>
      </c>
      <c r="Q162" s="107">
        <f t="shared" si="20"/>
        <v>4197.2868150000013</v>
      </c>
    </row>
    <row r="163" spans="1:17" x14ac:dyDescent="0.2">
      <c r="A163" s="17"/>
      <c r="B163" s="2" t="s">
        <v>105</v>
      </c>
      <c r="C163" s="2" t="str">
        <f>IFERROR(VLOOKUP(B163,'Inyección reconocida'!$B$9:$C$500,2,0),VLOOKUP(B163,Retiros!$B$9:$C$500,2,0))</f>
        <v>SEN</v>
      </c>
      <c r="D163" s="98">
        <f>SUMIF(Retiros!B:B,$B163,Retiros!P:P)</f>
        <v>0</v>
      </c>
      <c r="E163" s="98">
        <f>SUMIF(Obligación!B:B,$B163,Obligación!P:P)</f>
        <v>0</v>
      </c>
      <c r="F163" s="98">
        <f>SUMIF('Inyección reconocida'!B:B,$B163,'Inyección reconocida'!P:P)</f>
        <v>35342.614406175737</v>
      </c>
      <c r="G163" s="98">
        <f t="shared" si="14"/>
        <v>35342.614406175737</v>
      </c>
      <c r="H163" s="16">
        <v>30812.669621999998</v>
      </c>
      <c r="I163" s="16">
        <v>0</v>
      </c>
      <c r="J163" s="98">
        <f t="shared" si="15"/>
        <v>66155.284028175738</v>
      </c>
      <c r="K163" s="98">
        <f t="shared" si="16"/>
        <v>66155.284028175738</v>
      </c>
      <c r="L163" s="107">
        <f>+SUMIF(Traspasos!$C$8:$C$73,B163,Traspasos!$D$8:$D$73)-SUMIF(Traspasos!$B$8:$B$73,B163,Traspasos!$D$8:$D$73)</f>
        <v>0</v>
      </c>
      <c r="M163" s="107">
        <f t="shared" si="17"/>
        <v>0</v>
      </c>
      <c r="N163" s="108"/>
      <c r="O163" s="107">
        <f t="shared" si="18"/>
        <v>66155</v>
      </c>
      <c r="P163" s="107">
        <f t="shared" si="19"/>
        <v>0</v>
      </c>
      <c r="Q163" s="107">
        <f t="shared" si="20"/>
        <v>35342.614406175737</v>
      </c>
    </row>
    <row r="164" spans="1:17" x14ac:dyDescent="0.2">
      <c r="A164" s="17"/>
      <c r="B164" s="2" t="s">
        <v>20</v>
      </c>
      <c r="C164" s="2" t="str">
        <f>IFERROR(VLOOKUP(B164,'Inyección reconocida'!$B$9:$C$500,2,0),VLOOKUP(B164,Retiros!$B$9:$C$500,2,0))</f>
        <v>SEN</v>
      </c>
      <c r="D164" s="98">
        <f>SUMIF(Retiros!B:B,$B164,Retiros!P:P)</f>
        <v>0</v>
      </c>
      <c r="E164" s="98">
        <f>SUMIF(Obligación!B:B,$B164,Obligación!P:P)</f>
        <v>0</v>
      </c>
      <c r="F164" s="98">
        <f>SUMIF('Inyección reconocida'!B:B,$B164,'Inyección reconocida'!P:P)</f>
        <v>13599.225620999998</v>
      </c>
      <c r="G164" s="98">
        <f t="shared" si="14"/>
        <v>13599.225620999998</v>
      </c>
      <c r="H164" s="16">
        <v>9412.3187489999982</v>
      </c>
      <c r="I164" s="16">
        <v>0</v>
      </c>
      <c r="J164" s="98">
        <f t="shared" si="15"/>
        <v>23011.544369999996</v>
      </c>
      <c r="K164" s="98">
        <f t="shared" si="16"/>
        <v>23011.544369999996</v>
      </c>
      <c r="L164" s="107">
        <f>+SUMIF(Traspasos!$C$8:$C$73,B164,Traspasos!$D$8:$D$73)-SUMIF(Traspasos!$B$8:$B$73,B164,Traspasos!$D$8:$D$73)</f>
        <v>0</v>
      </c>
      <c r="M164" s="107">
        <f t="shared" si="17"/>
        <v>0</v>
      </c>
      <c r="N164" s="108"/>
      <c r="O164" s="107">
        <f t="shared" si="18"/>
        <v>23012</v>
      </c>
      <c r="P164" s="107">
        <f t="shared" si="19"/>
        <v>0</v>
      </c>
      <c r="Q164" s="107">
        <f t="shared" si="20"/>
        <v>13599.225620999998</v>
      </c>
    </row>
    <row r="165" spans="1:17" x14ac:dyDescent="0.2">
      <c r="A165" s="17"/>
      <c r="B165" s="2" t="s">
        <v>107</v>
      </c>
      <c r="C165" s="2" t="str">
        <f>IFERROR(VLOOKUP(B165,'Inyección reconocida'!$B$9:$C$500,2,0),VLOOKUP(B165,Retiros!$B$9:$C$500,2,0))</f>
        <v>SEN</v>
      </c>
      <c r="D165" s="98">
        <f>SUMIF(Retiros!B:B,$B165,Retiros!P:P)</f>
        <v>0</v>
      </c>
      <c r="E165" s="98">
        <f>SUMIF(Obligación!B:B,$B165,Obligación!P:P)</f>
        <v>0</v>
      </c>
      <c r="F165" s="98">
        <f>SUMIF('Inyección reconocida'!B:B,$B165,'Inyección reconocida'!P:P)</f>
        <v>0</v>
      </c>
      <c r="G165" s="98">
        <f t="shared" si="14"/>
        <v>0</v>
      </c>
      <c r="H165" s="16">
        <v>39140.070223000017</v>
      </c>
      <c r="I165" s="16">
        <v>0</v>
      </c>
      <c r="J165" s="98">
        <f t="shared" si="15"/>
        <v>39140.070223000017</v>
      </c>
      <c r="K165" s="98">
        <f t="shared" si="16"/>
        <v>39140.070223000017</v>
      </c>
      <c r="L165" s="107">
        <f>+SUMIF(Traspasos!$C$8:$C$73,B165,Traspasos!$D$8:$D$73)-SUMIF(Traspasos!$B$8:$B$73,B165,Traspasos!$D$8:$D$73)</f>
        <v>0</v>
      </c>
      <c r="M165" s="107">
        <f t="shared" si="17"/>
        <v>0</v>
      </c>
      <c r="N165" s="108"/>
      <c r="O165" s="107">
        <f t="shared" si="18"/>
        <v>39140</v>
      </c>
      <c r="P165" s="107">
        <f t="shared" si="19"/>
        <v>0</v>
      </c>
      <c r="Q165" s="107">
        <f t="shared" si="20"/>
        <v>0</v>
      </c>
    </row>
    <row r="166" spans="1:17" x14ac:dyDescent="0.2">
      <c r="A166" s="17"/>
      <c r="B166" s="2" t="s">
        <v>687</v>
      </c>
      <c r="C166" s="2" t="str">
        <f>IFERROR(VLOOKUP(B166,'Inyección reconocida'!$B$9:$C$500,2,0),VLOOKUP(B166,Retiros!$B$9:$C$500,2,0))</f>
        <v>SEN</v>
      </c>
      <c r="D166" s="98">
        <f>SUMIF(Retiros!B:B,$B166,Retiros!P:P)</f>
        <v>0</v>
      </c>
      <c r="E166" s="98">
        <f>SUMIF(Obligación!B:B,$B166,Obligación!P:P)</f>
        <v>0</v>
      </c>
      <c r="F166" s="98">
        <f>SUMIF('Inyección reconocida'!B:B,$B166,'Inyección reconocida'!P:P)</f>
        <v>6737.6706319999994</v>
      </c>
      <c r="G166" s="98">
        <f t="shared" si="14"/>
        <v>6737.6706319999994</v>
      </c>
      <c r="H166" s="16">
        <v>5981.9448890000003</v>
      </c>
      <c r="I166" s="16">
        <v>0</v>
      </c>
      <c r="J166" s="98">
        <f t="shared" si="15"/>
        <v>12719.615521</v>
      </c>
      <c r="K166" s="98">
        <f t="shared" si="16"/>
        <v>12719.615521</v>
      </c>
      <c r="L166" s="107">
        <f>+SUMIF(Traspasos!$C$8:$C$73,B166,Traspasos!$D$8:$D$73)-SUMIF(Traspasos!$B$8:$B$73,B166,Traspasos!$D$8:$D$73)</f>
        <v>0</v>
      </c>
      <c r="M166" s="107">
        <f t="shared" si="17"/>
        <v>0</v>
      </c>
      <c r="N166" s="108"/>
      <c r="O166" s="107">
        <f t="shared" si="18"/>
        <v>12720</v>
      </c>
      <c r="P166" s="107">
        <f t="shared" si="19"/>
        <v>0</v>
      </c>
      <c r="Q166" s="107">
        <f t="shared" si="20"/>
        <v>6737.6706319999994</v>
      </c>
    </row>
    <row r="167" spans="1:17" x14ac:dyDescent="0.2">
      <c r="A167" s="17"/>
      <c r="B167" s="2" t="s">
        <v>636</v>
      </c>
      <c r="C167" s="2" t="str">
        <f>IFERROR(VLOOKUP(B167,'Inyección reconocida'!$B$9:$C$500,2,0),VLOOKUP(B167,Retiros!$B$9:$C$500,2,0))</f>
        <v>SEN</v>
      </c>
      <c r="D167" s="98">
        <f>SUMIF(Retiros!B:B,$B167,Retiros!P:P)</f>
        <v>0</v>
      </c>
      <c r="E167" s="98">
        <f>SUMIF(Obligación!B:B,$B167,Obligación!P:P)</f>
        <v>0</v>
      </c>
      <c r="F167" s="98">
        <f>SUMIF('Inyección reconocida'!B:B,$B167,'Inyección reconocida'!P:P)</f>
        <v>4819.5537759999988</v>
      </c>
      <c r="G167" s="98">
        <f t="shared" si="14"/>
        <v>4819.5537759999988</v>
      </c>
      <c r="H167" s="16">
        <v>3998.372261</v>
      </c>
      <c r="I167" s="16">
        <v>0</v>
      </c>
      <c r="J167" s="98">
        <f t="shared" si="15"/>
        <v>8817.9260369999993</v>
      </c>
      <c r="K167" s="98">
        <f t="shared" si="16"/>
        <v>8817.9260369999993</v>
      </c>
      <c r="L167" s="107">
        <f>+SUMIF(Traspasos!$C$8:$C$73,B167,Traspasos!$D$8:$D$73)-SUMIF(Traspasos!$B$8:$B$73,B167,Traspasos!$D$8:$D$73)</f>
        <v>0</v>
      </c>
      <c r="M167" s="107">
        <f t="shared" si="17"/>
        <v>0</v>
      </c>
      <c r="N167" s="108"/>
      <c r="O167" s="107">
        <f t="shared" si="18"/>
        <v>8818</v>
      </c>
      <c r="P167" s="107">
        <f t="shared" si="19"/>
        <v>0</v>
      </c>
      <c r="Q167" s="107">
        <f t="shared" si="20"/>
        <v>4819.5537759999988</v>
      </c>
    </row>
    <row r="168" spans="1:17" x14ac:dyDescent="0.2">
      <c r="A168" s="17"/>
      <c r="B168" s="2" t="s">
        <v>64</v>
      </c>
      <c r="C168" s="2" t="str">
        <f>IFERROR(VLOOKUP(B168,'Inyección reconocida'!$B$9:$C$500,2,0),VLOOKUP(B168,Retiros!$B$9:$C$500,2,0))</f>
        <v>SEN</v>
      </c>
      <c r="D168" s="98">
        <f>SUMIF(Retiros!B:B,$B168,Retiros!P:P)</f>
        <v>1329114.2127889411</v>
      </c>
      <c r="E168" s="98">
        <f>SUMIF(Obligación!B:B,$B168,Obligación!P:P)</f>
        <v>93037.994895225856</v>
      </c>
      <c r="F168" s="98">
        <f>SUMIF('Inyección reconocida'!B:B,$B168,'Inyección reconocida'!P:P)</f>
        <v>0</v>
      </c>
      <c r="G168" s="98">
        <f t="shared" si="14"/>
        <v>-93037.994895225856</v>
      </c>
      <c r="H168" s="16">
        <v>0</v>
      </c>
      <c r="I168" s="16">
        <v>81181.731730843618</v>
      </c>
      <c r="J168" s="98">
        <f t="shared" si="15"/>
        <v>-174219.72662606946</v>
      </c>
      <c r="K168" s="98">
        <f t="shared" si="16"/>
        <v>0</v>
      </c>
      <c r="L168" s="107">
        <f>+SUMIF(Traspasos!$C$8:$C$73,B168,Traspasos!$D$8:$D$73)-SUMIF(Traspasos!$B$8:$B$73,B168,Traspasos!$D$8:$D$73)</f>
        <v>0</v>
      </c>
      <c r="M168" s="107">
        <f t="shared" si="17"/>
        <v>174219.72662606946</v>
      </c>
      <c r="N168" s="108"/>
      <c r="O168" s="107">
        <f t="shared" si="18"/>
        <v>-174220</v>
      </c>
      <c r="P168" s="107">
        <f t="shared" si="19"/>
        <v>69688</v>
      </c>
      <c r="Q168" s="107">
        <f t="shared" si="20"/>
        <v>0</v>
      </c>
    </row>
    <row r="169" spans="1:17" x14ac:dyDescent="0.2">
      <c r="A169" s="17"/>
      <c r="B169" s="2" t="s">
        <v>571</v>
      </c>
      <c r="C169" s="2" t="str">
        <f>IFERROR(VLOOKUP(B169,'Inyección reconocida'!$B$9:$C$500,2,0),VLOOKUP(B169,Retiros!$B$9:$C$500,2,0))</f>
        <v>SEN</v>
      </c>
      <c r="D169" s="98">
        <f>SUMIF(Retiros!B:B,$B169,Retiros!P:P)</f>
        <v>17743.637304</v>
      </c>
      <c r="E169" s="98">
        <f>SUMIF(Obligación!B:B,$B169,Obligación!P:P)</f>
        <v>1774.3637303999999</v>
      </c>
      <c r="F169" s="98">
        <f>SUMIF('Inyección reconocida'!B:B,$B169,'Inyección reconocida'!P:P)</f>
        <v>17908.983244999999</v>
      </c>
      <c r="G169" s="98">
        <f t="shared" si="14"/>
        <v>16134.619514599999</v>
      </c>
      <c r="H169" s="16">
        <v>19013.536315000005</v>
      </c>
      <c r="I169" s="16">
        <v>1723.0227459299992</v>
      </c>
      <c r="J169" s="98">
        <f t="shared" si="15"/>
        <v>33425.13308367</v>
      </c>
      <c r="K169" s="98">
        <f t="shared" si="16"/>
        <v>33425.13308367</v>
      </c>
      <c r="L169" s="107">
        <f>+SUMIF(Traspasos!$C$8:$C$73,B169,Traspasos!$D$8:$D$73)-SUMIF(Traspasos!$B$8:$B$73,B169,Traspasos!$D$8:$D$73)</f>
        <v>0</v>
      </c>
      <c r="M169" s="107">
        <f t="shared" si="17"/>
        <v>0</v>
      </c>
      <c r="N169" s="108"/>
      <c r="O169" s="107">
        <f t="shared" si="18"/>
        <v>33425</v>
      </c>
      <c r="P169" s="107">
        <f t="shared" si="19"/>
        <v>0</v>
      </c>
      <c r="Q169" s="107">
        <f t="shared" si="20"/>
        <v>17908.983244999999</v>
      </c>
    </row>
    <row r="170" spans="1:17" x14ac:dyDescent="0.2">
      <c r="A170" s="17"/>
      <c r="B170" s="2" t="s">
        <v>574</v>
      </c>
      <c r="C170" s="2" t="str">
        <f>IFERROR(VLOOKUP(B170,'Inyección reconocida'!$B$9:$C$500,2,0),VLOOKUP(B170,Retiros!$B$9:$C$500,2,0))</f>
        <v>SEN</v>
      </c>
      <c r="D170" s="98">
        <f>SUMIF(Retiros!B:B,$B170,Retiros!P:P)</f>
        <v>64283.093738000003</v>
      </c>
      <c r="E170" s="98">
        <f>SUMIF(Obligación!B:B,$B170,Obligación!P:P)</f>
        <v>6428.3093738000007</v>
      </c>
      <c r="F170" s="98">
        <f>SUMIF('Inyección reconocida'!B:B,$B170,'Inyección reconocida'!P:P)</f>
        <v>2186.2934420000006</v>
      </c>
      <c r="G170" s="98">
        <f t="shared" si="14"/>
        <v>-4242.0159318000005</v>
      </c>
      <c r="H170" s="16">
        <v>2728.177999</v>
      </c>
      <c r="I170" s="16">
        <v>2821.2915302999991</v>
      </c>
      <c r="J170" s="98">
        <f t="shared" si="15"/>
        <v>-4335.1294630999992</v>
      </c>
      <c r="K170" s="98">
        <f t="shared" si="16"/>
        <v>0</v>
      </c>
      <c r="L170" s="107">
        <f>+SUMIF(Traspasos!$C$8:$C$73,B170,Traspasos!$D$8:$D$73)-SUMIF(Traspasos!$B$8:$B$73,B170,Traspasos!$D$8:$D$73)</f>
        <v>0</v>
      </c>
      <c r="M170" s="107">
        <f t="shared" si="17"/>
        <v>4335.1294630999992</v>
      </c>
      <c r="N170" s="108"/>
      <c r="O170" s="107">
        <f t="shared" si="18"/>
        <v>-4335</v>
      </c>
      <c r="P170" s="107">
        <f t="shared" si="19"/>
        <v>1734</v>
      </c>
      <c r="Q170" s="107">
        <f t="shared" si="20"/>
        <v>0</v>
      </c>
    </row>
    <row r="171" spans="1:17" x14ac:dyDescent="0.2">
      <c r="A171" s="17"/>
      <c r="B171" s="2" t="s">
        <v>756</v>
      </c>
      <c r="C171" s="2" t="str">
        <f>IFERROR(VLOOKUP(B171,'Inyección reconocida'!$B$9:$C$500,2,0),VLOOKUP(B171,Retiros!$B$9:$C$500,2,0))</f>
        <v>SEN</v>
      </c>
      <c r="D171" s="98">
        <f>SUMIF(Retiros!B:B,$B171,Retiros!P:P)</f>
        <v>359.98410999999987</v>
      </c>
      <c r="E171" s="98">
        <f>SUMIF(Obligación!B:B,$B171,Obligación!P:P)</f>
        <v>35.99841099999999</v>
      </c>
      <c r="F171" s="98">
        <f>SUMIF('Inyección reconocida'!B:B,$B171,'Inyección reconocida'!P:P)</f>
        <v>0</v>
      </c>
      <c r="G171" s="98">
        <f t="shared" si="14"/>
        <v>-35.99841099999999</v>
      </c>
      <c r="H171" s="16">
        <v>0</v>
      </c>
      <c r="I171" s="16">
        <v>0</v>
      </c>
      <c r="J171" s="98">
        <f t="shared" si="15"/>
        <v>-35.99841099999999</v>
      </c>
      <c r="K171" s="98">
        <f t="shared" si="16"/>
        <v>0</v>
      </c>
      <c r="L171" s="107">
        <f>+SUMIF(Traspasos!$C$8:$C$73,B171,Traspasos!$D$8:$D$73)-SUMIF(Traspasos!$B$8:$B$73,B171,Traspasos!$D$8:$D$73)</f>
        <v>0</v>
      </c>
      <c r="M171" s="107">
        <f t="shared" si="17"/>
        <v>35.99841099999999</v>
      </c>
      <c r="N171" s="108"/>
      <c r="O171" s="107">
        <f t="shared" si="18"/>
        <v>-36</v>
      </c>
      <c r="P171" s="107">
        <f t="shared" si="19"/>
        <v>14.4</v>
      </c>
      <c r="Q171" s="107">
        <f t="shared" si="20"/>
        <v>0</v>
      </c>
    </row>
    <row r="172" spans="1:17" x14ac:dyDescent="0.2">
      <c r="A172" s="17"/>
      <c r="B172" s="2" t="s">
        <v>173</v>
      </c>
      <c r="C172" s="2" t="str">
        <f>IFERROR(VLOOKUP(B172,'Inyección reconocida'!$B$9:$C$500,2,0),VLOOKUP(B172,Retiros!$B$9:$C$500,2,0))</f>
        <v>SEN</v>
      </c>
      <c r="D172" s="98">
        <f>SUMIF(Retiros!B:B,$B172,Retiros!P:P)</f>
        <v>192214.87166899999</v>
      </c>
      <c r="E172" s="98">
        <f>SUMIF(Obligación!B:B,$B172,Obligación!P:P)</f>
        <v>19221.487166900002</v>
      </c>
      <c r="F172" s="98">
        <f>SUMIF('Inyección reconocida'!B:B,$B172,'Inyección reconocida'!P:P)</f>
        <v>164529.27930300005</v>
      </c>
      <c r="G172" s="98">
        <f t="shared" si="14"/>
        <v>145307.79213610003</v>
      </c>
      <c r="H172" s="16">
        <v>140469.24820799998</v>
      </c>
      <c r="I172" s="16">
        <v>17306.203160609999</v>
      </c>
      <c r="J172" s="98">
        <f t="shared" si="15"/>
        <v>268470.83718349005</v>
      </c>
      <c r="K172" s="98">
        <f t="shared" si="16"/>
        <v>268470.83718349005</v>
      </c>
      <c r="L172" s="107">
        <f>+SUMIF(Traspasos!$C$8:$C$73,B172,Traspasos!$D$8:$D$73)-SUMIF(Traspasos!$B$8:$B$73,B172,Traspasos!$D$8:$D$73)</f>
        <v>0</v>
      </c>
      <c r="M172" s="107">
        <f t="shared" si="17"/>
        <v>0</v>
      </c>
      <c r="N172" s="108"/>
      <c r="O172" s="107">
        <f t="shared" si="18"/>
        <v>268471</v>
      </c>
      <c r="P172" s="107">
        <f t="shared" si="19"/>
        <v>0</v>
      </c>
      <c r="Q172" s="107">
        <f t="shared" si="20"/>
        <v>164529.27930300005</v>
      </c>
    </row>
    <row r="173" spans="1:17" x14ac:dyDescent="0.2">
      <c r="A173" s="17"/>
      <c r="B173" s="2" t="s">
        <v>108</v>
      </c>
      <c r="C173" s="2" t="str">
        <f>IFERROR(VLOOKUP(B173,'Inyección reconocida'!$B$9:$C$500,2,0),VLOOKUP(B173,Retiros!$B$9:$C$500,2,0))</f>
        <v>SEN</v>
      </c>
      <c r="D173" s="98">
        <f>SUMIF(Retiros!B:B,$B173,Retiros!P:P)</f>
        <v>4384.7072499999995</v>
      </c>
      <c r="E173" s="98">
        <f>SUMIF(Obligación!B:B,$B173,Obligación!P:P)</f>
        <v>438.47072500000002</v>
      </c>
      <c r="F173" s="98">
        <f>SUMIF('Inyección reconocida'!B:B,$B173,'Inyección reconocida'!P:P)</f>
        <v>6002.7468409999983</v>
      </c>
      <c r="G173" s="98">
        <f t="shared" si="14"/>
        <v>5564.2761159999982</v>
      </c>
      <c r="H173" s="16">
        <v>5917.1332419999981</v>
      </c>
      <c r="I173" s="16">
        <v>1363.4368875</v>
      </c>
      <c r="J173" s="98">
        <f t="shared" si="15"/>
        <v>10117.972470499997</v>
      </c>
      <c r="K173" s="98">
        <f t="shared" si="16"/>
        <v>10117.972470499997</v>
      </c>
      <c r="L173" s="107">
        <f>+SUMIF(Traspasos!$C$8:$C$73,B173,Traspasos!$D$8:$D$73)-SUMIF(Traspasos!$B$8:$B$73,B173,Traspasos!$D$8:$D$73)</f>
        <v>0</v>
      </c>
      <c r="M173" s="107">
        <f t="shared" si="17"/>
        <v>0</v>
      </c>
      <c r="N173" s="108"/>
      <c r="O173" s="107">
        <f t="shared" si="18"/>
        <v>10118</v>
      </c>
      <c r="P173" s="107">
        <f t="shared" si="19"/>
        <v>0</v>
      </c>
      <c r="Q173" s="107">
        <f t="shared" si="20"/>
        <v>6002.7468409999983</v>
      </c>
    </row>
    <row r="174" spans="1:17" x14ac:dyDescent="0.2">
      <c r="A174" s="17"/>
      <c r="B174" s="2" t="s">
        <v>599</v>
      </c>
      <c r="C174" s="2" t="str">
        <f>IFERROR(VLOOKUP(B174,'Inyección reconocida'!$B$9:$C$500,2,0),VLOOKUP(B174,Retiros!$B$9:$C$500,2,0))</f>
        <v>SEN</v>
      </c>
      <c r="D174" s="98">
        <f>SUMIF(Retiros!B:B,$B174,Retiros!P:P)</f>
        <v>113306.13435000005</v>
      </c>
      <c r="E174" s="98">
        <f>SUMIF(Obligación!B:B,$B174,Obligación!P:P)</f>
        <v>10477.023582810003</v>
      </c>
      <c r="F174" s="98">
        <f>SUMIF('Inyección reconocida'!B:B,$B174,'Inyección reconocida'!P:P)</f>
        <v>0</v>
      </c>
      <c r="G174" s="98">
        <f t="shared" si="14"/>
        <v>-10477.023582810003</v>
      </c>
      <c r="H174" s="16">
        <v>0</v>
      </c>
      <c r="I174" s="16">
        <v>10256.567277274997</v>
      </c>
      <c r="J174" s="98">
        <f t="shared" si="15"/>
        <v>-20733.590860085002</v>
      </c>
      <c r="K174" s="98">
        <f t="shared" si="16"/>
        <v>0</v>
      </c>
      <c r="L174" s="107">
        <f>+SUMIF(Traspasos!$C$8:$C$73,B174,Traspasos!$D$8:$D$73)-SUMIF(Traspasos!$B$8:$B$73,B174,Traspasos!$D$8:$D$73)</f>
        <v>0</v>
      </c>
      <c r="M174" s="107">
        <f t="shared" si="17"/>
        <v>20733.590860085002</v>
      </c>
      <c r="N174" s="108"/>
      <c r="O174" s="107">
        <f t="shared" si="18"/>
        <v>-20734</v>
      </c>
      <c r="P174" s="107">
        <f t="shared" si="19"/>
        <v>8293.6</v>
      </c>
      <c r="Q174" s="107">
        <f t="shared" si="20"/>
        <v>0</v>
      </c>
    </row>
    <row r="175" spans="1:17" x14ac:dyDescent="0.2">
      <c r="A175" s="17"/>
      <c r="B175" s="2" t="s">
        <v>96</v>
      </c>
      <c r="C175" s="2" t="str">
        <f>IFERROR(VLOOKUP(B175,'Inyección reconocida'!$B$9:$C$500,2,0),VLOOKUP(B175,Retiros!$B$9:$C$500,2,0))</f>
        <v>SEN</v>
      </c>
      <c r="D175" s="98">
        <f>SUMIF(Retiros!B:B,$B175,Retiros!P:P)</f>
        <v>70159.554149999996</v>
      </c>
      <c r="E175" s="98">
        <f>SUMIF(Obligación!B:B,$B175,Obligación!P:P)</f>
        <v>7015.9554149999985</v>
      </c>
      <c r="F175" s="98">
        <f>SUMIF('Inyección reconocida'!B:B,$B175,'Inyección reconocida'!P:P)</f>
        <v>22947.193646999996</v>
      </c>
      <c r="G175" s="98">
        <f t="shared" si="14"/>
        <v>15931.238231999998</v>
      </c>
      <c r="H175" s="16">
        <v>24211.297852000003</v>
      </c>
      <c r="I175" s="16">
        <v>2022.7476977999986</v>
      </c>
      <c r="J175" s="98">
        <f t="shared" si="15"/>
        <v>38119.788386200002</v>
      </c>
      <c r="K175" s="98">
        <f t="shared" si="16"/>
        <v>38119.788386200002</v>
      </c>
      <c r="L175" s="107">
        <f>+SUMIF(Traspasos!$C$8:$C$73,B175,Traspasos!$D$8:$D$73)-SUMIF(Traspasos!$B$8:$B$73,B175,Traspasos!$D$8:$D$73)</f>
        <v>0</v>
      </c>
      <c r="M175" s="107">
        <f t="shared" si="17"/>
        <v>0</v>
      </c>
      <c r="N175" s="108"/>
      <c r="O175" s="107">
        <f t="shared" si="18"/>
        <v>38120</v>
      </c>
      <c r="P175" s="107">
        <f t="shared" si="19"/>
        <v>0</v>
      </c>
      <c r="Q175" s="107">
        <f t="shared" si="20"/>
        <v>22947.193646999996</v>
      </c>
    </row>
    <row r="176" spans="1:17" x14ac:dyDescent="0.2">
      <c r="A176" s="17"/>
      <c r="B176" s="2" t="s">
        <v>58</v>
      </c>
      <c r="C176" s="2" t="str">
        <f>IFERROR(VLOOKUP(B176,'Inyección reconocida'!$B$9:$C$500,2,0),VLOOKUP(B176,Retiros!$B$9:$C$500,2,0))</f>
        <v>SEN</v>
      </c>
      <c r="D176" s="98">
        <f>SUMIF(Retiros!B:B,$B176,Retiros!P:P)</f>
        <v>0</v>
      </c>
      <c r="E176" s="98">
        <f>SUMIF(Obligación!B:B,$B176,Obligación!P:P)</f>
        <v>0</v>
      </c>
      <c r="F176" s="98">
        <f>SUMIF('Inyección reconocida'!B:B,$B176,'Inyección reconocida'!P:P)</f>
        <v>0</v>
      </c>
      <c r="G176" s="98">
        <f t="shared" si="14"/>
        <v>0</v>
      </c>
      <c r="H176" s="16">
        <v>0</v>
      </c>
      <c r="I176" s="16">
        <v>0</v>
      </c>
      <c r="J176" s="98">
        <f t="shared" si="15"/>
        <v>0</v>
      </c>
      <c r="K176" s="98">
        <f t="shared" si="16"/>
        <v>0</v>
      </c>
      <c r="L176" s="107">
        <f>+SUMIF(Traspasos!$C$8:$C$73,B176,Traspasos!$D$8:$D$73)-SUMIF(Traspasos!$B$8:$B$73,B176,Traspasos!$D$8:$D$73)</f>
        <v>0</v>
      </c>
      <c r="M176" s="107">
        <f t="shared" si="17"/>
        <v>0</v>
      </c>
      <c r="N176" s="108"/>
      <c r="O176" s="107">
        <f t="shared" si="18"/>
        <v>0</v>
      </c>
      <c r="P176" s="107">
        <f t="shared" si="19"/>
        <v>0</v>
      </c>
      <c r="Q176" s="107">
        <f t="shared" si="20"/>
        <v>0</v>
      </c>
    </row>
    <row r="177" spans="1:17" x14ac:dyDescent="0.2">
      <c r="A177" s="17"/>
      <c r="B177" s="2" t="s">
        <v>11</v>
      </c>
      <c r="C177" s="2" t="str">
        <f>IFERROR(VLOOKUP(B177,'Inyección reconocida'!$B$9:$C$500,2,0),VLOOKUP(B177,Retiros!$B$9:$C$500,2,0))</f>
        <v>SEN</v>
      </c>
      <c r="D177" s="98">
        <f>SUMIF(Retiros!B:B,$B177,Retiros!P:P)</f>
        <v>0</v>
      </c>
      <c r="E177" s="98">
        <f>SUMIF(Obligación!B:B,$B177,Obligación!P:P)</f>
        <v>0</v>
      </c>
      <c r="F177" s="98">
        <f>SUMIF('Inyección reconocida'!B:B,$B177,'Inyección reconocida'!P:P)</f>
        <v>0</v>
      </c>
      <c r="G177" s="98">
        <f t="shared" si="14"/>
        <v>0</v>
      </c>
      <c r="H177" s="16">
        <v>0</v>
      </c>
      <c r="I177" s="16">
        <v>0</v>
      </c>
      <c r="J177" s="98">
        <f t="shared" si="15"/>
        <v>0</v>
      </c>
      <c r="K177" s="98">
        <f t="shared" si="16"/>
        <v>0</v>
      </c>
      <c r="L177" s="107">
        <f>+SUMIF(Traspasos!$C$8:$C$73,B177,Traspasos!$D$8:$D$73)-SUMIF(Traspasos!$B$8:$B$73,B177,Traspasos!$D$8:$D$73)</f>
        <v>0</v>
      </c>
      <c r="M177" s="107">
        <f t="shared" si="17"/>
        <v>0</v>
      </c>
      <c r="N177" s="108"/>
      <c r="O177" s="107">
        <f t="shared" si="18"/>
        <v>0</v>
      </c>
      <c r="P177" s="107">
        <f t="shared" si="19"/>
        <v>0</v>
      </c>
      <c r="Q177" s="107">
        <f t="shared" si="20"/>
        <v>0</v>
      </c>
    </row>
    <row r="178" spans="1:17" x14ac:dyDescent="0.2">
      <c r="A178" s="17"/>
      <c r="B178" s="2" t="s">
        <v>755</v>
      </c>
      <c r="C178" s="2" t="str">
        <f>IFERROR(VLOOKUP(B178,'Inyección reconocida'!$B$9:$C$500,2,0),VLOOKUP(B178,Retiros!$B$9:$C$500,2,0))</f>
        <v>SEN</v>
      </c>
      <c r="D178" s="98">
        <f>SUMIF(Retiros!B:B,$B178,Retiros!P:P)</f>
        <v>0</v>
      </c>
      <c r="E178" s="98">
        <f>SUMIF(Obligación!B:B,$B178,Obligación!P:P)</f>
        <v>0</v>
      </c>
      <c r="F178" s="98">
        <f>SUMIF('Inyección reconocida'!B:B,$B178,'Inyección reconocida'!P:P)</f>
        <v>7783.891888000001</v>
      </c>
      <c r="G178" s="98">
        <f t="shared" si="14"/>
        <v>7783.891888000001</v>
      </c>
      <c r="H178" s="16">
        <v>0</v>
      </c>
      <c r="I178" s="16">
        <v>0</v>
      </c>
      <c r="J178" s="98">
        <f t="shared" si="15"/>
        <v>7783.891888000001</v>
      </c>
      <c r="K178" s="98">
        <f t="shared" si="16"/>
        <v>7783.891888000001</v>
      </c>
      <c r="L178" s="107">
        <f>+SUMIF(Traspasos!$C$8:$C$73,B178,Traspasos!$D$8:$D$73)-SUMIF(Traspasos!$B$8:$B$73,B178,Traspasos!$D$8:$D$73)</f>
        <v>0</v>
      </c>
      <c r="M178" s="107">
        <f t="shared" si="17"/>
        <v>0</v>
      </c>
      <c r="N178" s="108"/>
      <c r="O178" s="107">
        <f t="shared" si="18"/>
        <v>7784</v>
      </c>
      <c r="P178" s="107">
        <f t="shared" si="19"/>
        <v>0</v>
      </c>
      <c r="Q178" s="107">
        <f t="shared" si="20"/>
        <v>7783.891888000001</v>
      </c>
    </row>
    <row r="179" spans="1:17" x14ac:dyDescent="0.2">
      <c r="A179" s="17"/>
      <c r="B179" s="2" t="s">
        <v>163</v>
      </c>
      <c r="C179" s="2" t="str">
        <f>IFERROR(VLOOKUP(B179,'Inyección reconocida'!$B$9:$C$500,2,0),VLOOKUP(B179,Retiros!$B$9:$C$500,2,0))</f>
        <v>SEN</v>
      </c>
      <c r="D179" s="98">
        <f>SUMIF(Retiros!B:B,$B179,Retiros!P:P)</f>
        <v>0</v>
      </c>
      <c r="E179" s="98">
        <f>SUMIF(Obligación!B:B,$B179,Obligación!P:P)</f>
        <v>0</v>
      </c>
      <c r="F179" s="98">
        <f>SUMIF('Inyección reconocida'!B:B,$B179,'Inyección reconocida'!P:P)</f>
        <v>64454.900833999985</v>
      </c>
      <c r="G179" s="98">
        <f t="shared" si="14"/>
        <v>64454.900833999985</v>
      </c>
      <c r="H179" s="16">
        <v>51275.752346000001</v>
      </c>
      <c r="I179" s="16">
        <v>0</v>
      </c>
      <c r="J179" s="98">
        <f t="shared" si="15"/>
        <v>115730.65317999999</v>
      </c>
      <c r="K179" s="98">
        <f t="shared" si="16"/>
        <v>115730.65317999999</v>
      </c>
      <c r="L179" s="107">
        <f>+SUMIF(Traspasos!$C$8:$C$73,B179,Traspasos!$D$8:$D$73)-SUMIF(Traspasos!$B$8:$B$73,B179,Traspasos!$D$8:$D$73)</f>
        <v>0</v>
      </c>
      <c r="M179" s="107">
        <f t="shared" si="17"/>
        <v>0</v>
      </c>
      <c r="N179" s="108"/>
      <c r="O179" s="107">
        <f t="shared" si="18"/>
        <v>115731</v>
      </c>
      <c r="P179" s="107">
        <f t="shared" si="19"/>
        <v>0</v>
      </c>
      <c r="Q179" s="107">
        <f t="shared" si="20"/>
        <v>64454.900833999985</v>
      </c>
    </row>
    <row r="180" spans="1:17" x14ac:dyDescent="0.2">
      <c r="A180" s="17"/>
      <c r="B180" s="2" t="s">
        <v>713</v>
      </c>
      <c r="C180" s="2" t="str">
        <f>IFERROR(VLOOKUP(B180,'Inyección reconocida'!$B$9:$C$500,2,0),VLOOKUP(B180,Retiros!$B$9:$C$500,2,0))</f>
        <v>SEN</v>
      </c>
      <c r="D180" s="98">
        <f>SUMIF(Retiros!B:B,$B180,Retiros!P:P)</f>
        <v>0</v>
      </c>
      <c r="E180" s="98">
        <f>SUMIF(Obligación!B:B,$B180,Obligación!P:P)</f>
        <v>0</v>
      </c>
      <c r="F180" s="98">
        <f>SUMIF('Inyección reconocida'!B:B,$B180,'Inyección reconocida'!P:P)</f>
        <v>4219.7239210000007</v>
      </c>
      <c r="G180" s="98">
        <f t="shared" si="14"/>
        <v>4219.7239210000007</v>
      </c>
      <c r="H180" s="16">
        <v>790.25937200000021</v>
      </c>
      <c r="I180" s="16">
        <v>0</v>
      </c>
      <c r="J180" s="98">
        <f t="shared" si="15"/>
        <v>5009.9832930000011</v>
      </c>
      <c r="K180" s="98">
        <f t="shared" si="16"/>
        <v>5009.9832930000011</v>
      </c>
      <c r="L180" s="107">
        <f>+SUMIF(Traspasos!$C$8:$C$73,B180,Traspasos!$D$8:$D$73)-SUMIF(Traspasos!$B$8:$B$73,B180,Traspasos!$D$8:$D$73)</f>
        <v>0</v>
      </c>
      <c r="M180" s="107">
        <f t="shared" si="17"/>
        <v>0</v>
      </c>
      <c r="N180" s="108"/>
      <c r="O180" s="107">
        <f t="shared" si="18"/>
        <v>5010</v>
      </c>
      <c r="P180" s="107">
        <f t="shared" si="19"/>
        <v>0</v>
      </c>
      <c r="Q180" s="107">
        <f t="shared" si="20"/>
        <v>4219.7239210000007</v>
      </c>
    </row>
    <row r="181" spans="1:17" x14ac:dyDescent="0.2">
      <c r="A181" s="17"/>
      <c r="B181" s="2" t="s">
        <v>622</v>
      </c>
      <c r="C181" s="2" t="str">
        <f>IFERROR(VLOOKUP(B181,'Inyección reconocida'!$B$9:$C$500,2,0),VLOOKUP(B181,Retiros!$B$9:$C$500,2,0))</f>
        <v>SEN</v>
      </c>
      <c r="D181" s="98">
        <f>SUMIF(Retiros!B:B,$B181,Retiros!P:P)</f>
        <v>0</v>
      </c>
      <c r="E181" s="98">
        <f>SUMIF(Obligación!B:B,$B181,Obligación!P:P)</f>
        <v>0</v>
      </c>
      <c r="F181" s="98">
        <f>SUMIF('Inyección reconocida'!B:B,$B181,'Inyección reconocida'!P:P)</f>
        <v>5297.9922240000005</v>
      </c>
      <c r="G181" s="98">
        <f t="shared" si="14"/>
        <v>5297.9922240000005</v>
      </c>
      <c r="H181" s="16">
        <v>7689.9256660000028</v>
      </c>
      <c r="I181" s="16">
        <v>0</v>
      </c>
      <c r="J181" s="98">
        <f t="shared" si="15"/>
        <v>12987.917890000004</v>
      </c>
      <c r="K181" s="98">
        <f t="shared" si="16"/>
        <v>12987.917890000004</v>
      </c>
      <c r="L181" s="107">
        <f>+SUMIF(Traspasos!$C$8:$C$73,B181,Traspasos!$D$8:$D$73)-SUMIF(Traspasos!$B$8:$B$73,B181,Traspasos!$D$8:$D$73)</f>
        <v>0</v>
      </c>
      <c r="M181" s="107">
        <f t="shared" si="17"/>
        <v>0</v>
      </c>
      <c r="N181" s="108"/>
      <c r="O181" s="107">
        <f t="shared" si="18"/>
        <v>12988</v>
      </c>
      <c r="P181" s="107">
        <f t="shared" si="19"/>
        <v>0</v>
      </c>
      <c r="Q181" s="107">
        <f t="shared" si="20"/>
        <v>5297.9922240000005</v>
      </c>
    </row>
    <row r="182" spans="1:17" x14ac:dyDescent="0.2">
      <c r="A182" s="17"/>
      <c r="B182" s="2" t="s">
        <v>695</v>
      </c>
      <c r="C182" s="2" t="str">
        <f>IFERROR(VLOOKUP(B182,'Inyección reconocida'!$B$9:$C$500,2,0),VLOOKUP(B182,Retiros!$B$9:$C$500,2,0))</f>
        <v>SEN</v>
      </c>
      <c r="D182" s="98">
        <f>SUMIF(Retiros!B:B,$B182,Retiros!P:P)</f>
        <v>0</v>
      </c>
      <c r="E182" s="98">
        <f>SUMIF(Obligación!B:B,$B182,Obligación!P:P)</f>
        <v>0</v>
      </c>
      <c r="F182" s="98">
        <f>SUMIF('Inyección reconocida'!B:B,$B182,'Inyección reconocida'!P:P)</f>
        <v>2534.5671650000022</v>
      </c>
      <c r="G182" s="98">
        <f t="shared" si="14"/>
        <v>2534.5671650000022</v>
      </c>
      <c r="H182" s="16">
        <v>3402.9353060000003</v>
      </c>
      <c r="I182" s="16">
        <v>0</v>
      </c>
      <c r="J182" s="98">
        <f t="shared" si="15"/>
        <v>5937.5024710000025</v>
      </c>
      <c r="K182" s="98">
        <f t="shared" si="16"/>
        <v>5937.5024710000025</v>
      </c>
      <c r="L182" s="107">
        <f>+SUMIF(Traspasos!$C$8:$C$73,B182,Traspasos!$D$8:$D$73)-SUMIF(Traspasos!$B$8:$B$73,B182,Traspasos!$D$8:$D$73)</f>
        <v>0</v>
      </c>
      <c r="M182" s="107">
        <f t="shared" si="17"/>
        <v>0</v>
      </c>
      <c r="N182" s="108"/>
      <c r="O182" s="107">
        <f t="shared" si="18"/>
        <v>5938</v>
      </c>
      <c r="P182" s="107">
        <f t="shared" si="19"/>
        <v>0</v>
      </c>
      <c r="Q182" s="107">
        <f t="shared" si="20"/>
        <v>2534.5671650000022</v>
      </c>
    </row>
    <row r="183" spans="1:17" x14ac:dyDescent="0.2">
      <c r="A183" s="17"/>
      <c r="B183" s="2" t="s">
        <v>162</v>
      </c>
      <c r="C183" s="2" t="str">
        <f>IFERROR(VLOOKUP(B183,'Inyección reconocida'!$B$9:$C$500,2,0),VLOOKUP(B183,Retiros!$B$9:$C$500,2,0))</f>
        <v>SEN</v>
      </c>
      <c r="D183" s="98">
        <f>SUMIF(Retiros!B:B,$B183,Retiros!P:P)</f>
        <v>0</v>
      </c>
      <c r="E183" s="98">
        <f>SUMIF(Obligación!B:B,$B183,Obligación!P:P)</f>
        <v>0</v>
      </c>
      <c r="F183" s="98">
        <f>SUMIF('Inyección reconocida'!B:B,$B183,'Inyección reconocida'!P:P)</f>
        <v>14920.942747000001</v>
      </c>
      <c r="G183" s="98">
        <f t="shared" si="14"/>
        <v>14920.942747000001</v>
      </c>
      <c r="H183" s="16">
        <v>15903.707613999999</v>
      </c>
      <c r="I183" s="16">
        <v>0</v>
      </c>
      <c r="J183" s="98">
        <f t="shared" si="15"/>
        <v>30824.650361</v>
      </c>
      <c r="K183" s="98">
        <f t="shared" si="16"/>
        <v>30824.650361</v>
      </c>
      <c r="L183" s="107">
        <f>+SUMIF(Traspasos!$C$8:$C$73,B183,Traspasos!$D$8:$D$73)-SUMIF(Traspasos!$B$8:$B$73,B183,Traspasos!$D$8:$D$73)</f>
        <v>0</v>
      </c>
      <c r="M183" s="107">
        <f t="shared" si="17"/>
        <v>0</v>
      </c>
      <c r="N183" s="108"/>
      <c r="O183" s="107">
        <f t="shared" si="18"/>
        <v>30825</v>
      </c>
      <c r="P183" s="107">
        <f t="shared" si="19"/>
        <v>0</v>
      </c>
      <c r="Q183" s="107">
        <f t="shared" si="20"/>
        <v>14920.942747000001</v>
      </c>
    </row>
    <row r="184" spans="1:17" x14ac:dyDescent="0.2">
      <c r="A184" s="17"/>
      <c r="B184" s="2" t="s">
        <v>129</v>
      </c>
      <c r="C184" s="2" t="str">
        <f>IFERROR(VLOOKUP(B184,'Inyección reconocida'!$B$9:$C$500,2,0),VLOOKUP(B184,Retiros!$B$9:$C$500,2,0))</f>
        <v>SEN</v>
      </c>
      <c r="D184" s="98">
        <f>SUMIF(Retiros!B:B,$B184,Retiros!P:P)</f>
        <v>0</v>
      </c>
      <c r="E184" s="98">
        <f>SUMIF(Obligación!B:B,$B184,Obligación!P:P)</f>
        <v>0</v>
      </c>
      <c r="F184" s="98">
        <f>SUMIF('Inyección reconocida'!B:B,$B184,'Inyección reconocida'!P:P)</f>
        <v>456.87156700000008</v>
      </c>
      <c r="G184" s="98">
        <f t="shared" si="14"/>
        <v>456.87156700000008</v>
      </c>
      <c r="H184" s="16">
        <v>1998.2248909999994</v>
      </c>
      <c r="I184" s="16">
        <v>0</v>
      </c>
      <c r="J184" s="98">
        <f t="shared" si="15"/>
        <v>2455.0964579999995</v>
      </c>
      <c r="K184" s="98">
        <f t="shared" si="16"/>
        <v>2455.0964579999995</v>
      </c>
      <c r="L184" s="107">
        <f>+SUMIF(Traspasos!$C$8:$C$73,B184,Traspasos!$D$8:$D$73)-SUMIF(Traspasos!$B$8:$B$73,B184,Traspasos!$D$8:$D$73)</f>
        <v>0</v>
      </c>
      <c r="M184" s="107">
        <f t="shared" si="17"/>
        <v>0</v>
      </c>
      <c r="N184" s="108"/>
      <c r="O184" s="107">
        <f t="shared" si="18"/>
        <v>2455</v>
      </c>
      <c r="P184" s="107">
        <f t="shared" si="19"/>
        <v>0</v>
      </c>
      <c r="Q184" s="107">
        <f t="shared" si="20"/>
        <v>456.87156700000008</v>
      </c>
    </row>
    <row r="185" spans="1:17" x14ac:dyDescent="0.2">
      <c r="A185" s="17"/>
      <c r="B185" s="2" t="s">
        <v>691</v>
      </c>
      <c r="C185" s="2" t="str">
        <f>IFERROR(VLOOKUP(B185,'Inyección reconocida'!$B$9:$C$500,2,0),VLOOKUP(B185,Retiros!$B$9:$C$500,2,0))</f>
        <v>SEN</v>
      </c>
      <c r="D185" s="98">
        <f>SUMIF(Retiros!B:B,$B185,Retiros!P:P)</f>
        <v>0</v>
      </c>
      <c r="E185" s="98">
        <f>SUMIF(Obligación!B:B,$B185,Obligación!P:P)</f>
        <v>0</v>
      </c>
      <c r="F185" s="98">
        <f>SUMIF('Inyección reconocida'!B:B,$B185,'Inyección reconocida'!P:P)</f>
        <v>7061.086266999997</v>
      </c>
      <c r="G185" s="98">
        <f t="shared" si="14"/>
        <v>7061.086266999997</v>
      </c>
      <c r="H185" s="16">
        <v>3485.6462490000008</v>
      </c>
      <c r="I185" s="16">
        <v>0</v>
      </c>
      <c r="J185" s="98">
        <f t="shared" si="15"/>
        <v>10546.732515999998</v>
      </c>
      <c r="K185" s="98">
        <f t="shared" si="16"/>
        <v>10546.732515999998</v>
      </c>
      <c r="L185" s="107">
        <f>+SUMIF(Traspasos!$C$8:$C$73,B185,Traspasos!$D$8:$D$73)-SUMIF(Traspasos!$B$8:$B$73,B185,Traspasos!$D$8:$D$73)</f>
        <v>0</v>
      </c>
      <c r="M185" s="107">
        <f t="shared" si="17"/>
        <v>0</v>
      </c>
      <c r="N185" s="108"/>
      <c r="O185" s="107">
        <f t="shared" si="18"/>
        <v>10547</v>
      </c>
      <c r="P185" s="107">
        <f t="shared" si="19"/>
        <v>0</v>
      </c>
      <c r="Q185" s="107">
        <f t="shared" si="20"/>
        <v>7061.086266999997</v>
      </c>
    </row>
    <row r="186" spans="1:17" x14ac:dyDescent="0.2">
      <c r="A186" s="17"/>
      <c r="B186" s="2" t="s">
        <v>68</v>
      </c>
      <c r="C186" s="2" t="str">
        <f>IFERROR(VLOOKUP(B186,'Inyección reconocida'!$B$9:$C$500,2,0),VLOOKUP(B186,Retiros!$B$9:$C$500,2,0))</f>
        <v>SEN</v>
      </c>
      <c r="D186" s="98">
        <f>SUMIF(Retiros!B:B,$B186,Retiros!P:P)</f>
        <v>0</v>
      </c>
      <c r="E186" s="98">
        <f>SUMIF(Obligación!B:B,$B186,Obligación!P:P)</f>
        <v>0</v>
      </c>
      <c r="F186" s="98">
        <f>SUMIF('Inyección reconocida'!B:B,$B186,'Inyección reconocida'!P:P)</f>
        <v>86084.874716999984</v>
      </c>
      <c r="G186" s="98">
        <f t="shared" si="14"/>
        <v>86084.874716999984</v>
      </c>
      <c r="H186" s="16">
        <v>86500.932098999998</v>
      </c>
      <c r="I186" s="16">
        <v>0</v>
      </c>
      <c r="J186" s="98">
        <f t="shared" si="15"/>
        <v>172585.80681599997</v>
      </c>
      <c r="K186" s="98">
        <f t="shared" si="16"/>
        <v>172585.80681599997</v>
      </c>
      <c r="L186" s="107">
        <f>+SUMIF(Traspasos!$C$8:$C$73,B186,Traspasos!$D$8:$D$73)-SUMIF(Traspasos!$B$8:$B$73,B186,Traspasos!$D$8:$D$73)</f>
        <v>0</v>
      </c>
      <c r="M186" s="107">
        <f t="shared" si="17"/>
        <v>0</v>
      </c>
      <c r="N186" s="108"/>
      <c r="O186" s="107">
        <f t="shared" si="18"/>
        <v>172586</v>
      </c>
      <c r="P186" s="107">
        <f t="shared" si="19"/>
        <v>0</v>
      </c>
      <c r="Q186" s="107">
        <f t="shared" si="20"/>
        <v>86084.874716999984</v>
      </c>
    </row>
    <row r="187" spans="1:17" x14ac:dyDescent="0.2">
      <c r="A187" s="17"/>
      <c r="B187" s="2" t="s">
        <v>757</v>
      </c>
      <c r="C187" s="2" t="str">
        <f>IFERROR(VLOOKUP(B187,'Inyección reconocida'!$B$9:$C$500,2,0),VLOOKUP(B187,Retiros!$B$9:$C$500,2,0))</f>
        <v>SEN</v>
      </c>
      <c r="D187" s="98">
        <f>SUMIF(Retiros!B:B,$B187,Retiros!P:P)</f>
        <v>24749.250143000001</v>
      </c>
      <c r="E187" s="98">
        <f>SUMIF(Obligación!B:B,$B187,Obligación!P:P)</f>
        <v>2474.9250143000008</v>
      </c>
      <c r="F187" s="98">
        <f>SUMIF('Inyección reconocida'!B:B,$B187,'Inyección reconocida'!P:P)</f>
        <v>0</v>
      </c>
      <c r="G187" s="98">
        <f t="shared" si="14"/>
        <v>-2474.9250143000008</v>
      </c>
      <c r="H187" s="16">
        <v>0</v>
      </c>
      <c r="I187" s="16">
        <v>0</v>
      </c>
      <c r="J187" s="98">
        <f t="shared" si="15"/>
        <v>-2474.9250143000008</v>
      </c>
      <c r="K187" s="98">
        <f t="shared" si="16"/>
        <v>0</v>
      </c>
      <c r="L187" s="107">
        <f>+SUMIF(Traspasos!$C$8:$C$73,B187,Traspasos!$D$8:$D$73)-SUMIF(Traspasos!$B$8:$B$73,B187,Traspasos!$D$8:$D$73)</f>
        <v>0</v>
      </c>
      <c r="M187" s="107">
        <f t="shared" si="17"/>
        <v>2474.9250143000008</v>
      </c>
      <c r="N187" s="108"/>
      <c r="O187" s="107">
        <f t="shared" si="18"/>
        <v>-2475</v>
      </c>
      <c r="P187" s="107">
        <f t="shared" si="19"/>
        <v>990</v>
      </c>
      <c r="Q187" s="107">
        <f t="shared" si="20"/>
        <v>0</v>
      </c>
    </row>
    <row r="188" spans="1:17" x14ac:dyDescent="0.2">
      <c r="A188" s="17"/>
      <c r="B188" s="2" t="s">
        <v>160</v>
      </c>
      <c r="C188" s="2" t="str">
        <f>IFERROR(VLOOKUP(B188,'Inyección reconocida'!$B$9:$C$500,2,0),VLOOKUP(B188,Retiros!$B$9:$C$500,2,0))</f>
        <v>SEN</v>
      </c>
      <c r="D188" s="98">
        <f>SUMIF(Retiros!B:B,$B188,Retiros!P:P)</f>
        <v>0</v>
      </c>
      <c r="E188" s="98">
        <f>SUMIF(Obligación!B:B,$B188,Obligación!P:P)</f>
        <v>0</v>
      </c>
      <c r="F188" s="98">
        <f>SUMIF('Inyección reconocida'!B:B,$B188,'Inyección reconocida'!P:P)</f>
        <v>8482.0340639999977</v>
      </c>
      <c r="G188" s="98">
        <f t="shared" si="14"/>
        <v>8482.0340639999977</v>
      </c>
      <c r="H188" s="16">
        <v>8476.0046660000007</v>
      </c>
      <c r="I188" s="16">
        <v>0</v>
      </c>
      <c r="J188" s="98">
        <f t="shared" si="15"/>
        <v>16958.03873</v>
      </c>
      <c r="K188" s="98">
        <f t="shared" si="16"/>
        <v>16958.03873</v>
      </c>
      <c r="L188" s="107">
        <f>+SUMIF(Traspasos!$C$8:$C$73,B188,Traspasos!$D$8:$D$73)-SUMIF(Traspasos!$B$8:$B$73,B188,Traspasos!$D$8:$D$73)</f>
        <v>0</v>
      </c>
      <c r="M188" s="107">
        <f t="shared" si="17"/>
        <v>0</v>
      </c>
      <c r="N188" s="108"/>
      <c r="O188" s="107">
        <f t="shared" si="18"/>
        <v>16958</v>
      </c>
      <c r="P188" s="107">
        <f t="shared" si="19"/>
        <v>0</v>
      </c>
      <c r="Q188" s="107">
        <f t="shared" si="20"/>
        <v>8482.0340639999977</v>
      </c>
    </row>
    <row r="189" spans="1:17" x14ac:dyDescent="0.2">
      <c r="A189" s="17"/>
      <c r="B189" s="2" t="s">
        <v>144</v>
      </c>
      <c r="C189" s="2" t="str">
        <f>IFERROR(VLOOKUP(B189,'Inyección reconocida'!$B$9:$C$500,2,0),VLOOKUP(B189,Retiros!$B$9:$C$500,2,0))</f>
        <v>SEN</v>
      </c>
      <c r="D189" s="98">
        <f>SUMIF(Retiros!B:B,$B189,Retiros!P:P)</f>
        <v>0</v>
      </c>
      <c r="E189" s="98">
        <f>SUMIF(Obligación!B:B,$B189,Obligación!P:P)</f>
        <v>0</v>
      </c>
      <c r="F189" s="98">
        <f>SUMIF('Inyección reconocida'!B:B,$B189,'Inyección reconocida'!P:P)</f>
        <v>4438.9691069999981</v>
      </c>
      <c r="G189" s="98">
        <f t="shared" si="14"/>
        <v>4438.9691069999981</v>
      </c>
      <c r="H189" s="16">
        <v>1691.0203940000004</v>
      </c>
      <c r="I189" s="16">
        <v>0</v>
      </c>
      <c r="J189" s="98">
        <f t="shared" si="15"/>
        <v>6129.9895009999982</v>
      </c>
      <c r="K189" s="98">
        <f t="shared" si="16"/>
        <v>6129.9895009999982</v>
      </c>
      <c r="L189" s="107">
        <f>+SUMIF(Traspasos!$C$8:$C$73,B189,Traspasos!$D$8:$D$73)-SUMIF(Traspasos!$B$8:$B$73,B189,Traspasos!$D$8:$D$73)</f>
        <v>0</v>
      </c>
      <c r="M189" s="107">
        <f t="shared" si="17"/>
        <v>0</v>
      </c>
      <c r="N189" s="108"/>
      <c r="O189" s="107">
        <f t="shared" si="18"/>
        <v>6130</v>
      </c>
      <c r="P189" s="107">
        <f t="shared" si="19"/>
        <v>0</v>
      </c>
      <c r="Q189" s="107">
        <f t="shared" si="20"/>
        <v>4438.9691069999981</v>
      </c>
    </row>
    <row r="190" spans="1:17" x14ac:dyDescent="0.2">
      <c r="A190" s="17"/>
      <c r="B190" s="2" t="s">
        <v>90</v>
      </c>
      <c r="C190" s="2" t="str">
        <f>IFERROR(VLOOKUP(B190,'Inyección reconocida'!$B$9:$C$500,2,0),VLOOKUP(B190,Retiros!$B$9:$C$500,2,0))</f>
        <v>SEN</v>
      </c>
      <c r="D190" s="98">
        <f>SUMIF(Retiros!B:B,$B190,Retiros!P:P)</f>
        <v>0</v>
      </c>
      <c r="E190" s="98">
        <f>SUMIF(Obligación!B:B,$B190,Obligación!P:P)</f>
        <v>0</v>
      </c>
      <c r="F190" s="98">
        <f>SUMIF('Inyección reconocida'!B:B,$B190,'Inyección reconocida'!P:P)</f>
        <v>0</v>
      </c>
      <c r="G190" s="98">
        <f t="shared" si="14"/>
        <v>0</v>
      </c>
      <c r="H190" s="16">
        <v>0</v>
      </c>
      <c r="I190" s="16">
        <v>0</v>
      </c>
      <c r="J190" s="98">
        <f t="shared" si="15"/>
        <v>0</v>
      </c>
      <c r="K190" s="98">
        <f t="shared" si="16"/>
        <v>0</v>
      </c>
      <c r="L190" s="107">
        <f>+SUMIF(Traspasos!$C$8:$C$73,B190,Traspasos!$D$8:$D$73)-SUMIF(Traspasos!$B$8:$B$73,B190,Traspasos!$D$8:$D$73)</f>
        <v>0</v>
      </c>
      <c r="M190" s="107">
        <f t="shared" si="17"/>
        <v>0</v>
      </c>
      <c r="N190" s="108"/>
      <c r="O190" s="107">
        <f t="shared" si="18"/>
        <v>0</v>
      </c>
      <c r="P190" s="107">
        <f t="shared" si="19"/>
        <v>0</v>
      </c>
      <c r="Q190" s="107">
        <f t="shared" si="20"/>
        <v>0</v>
      </c>
    </row>
    <row r="191" spans="1:17" x14ac:dyDescent="0.2">
      <c r="A191" s="17"/>
      <c r="B191" s="2" t="s">
        <v>136</v>
      </c>
      <c r="C191" s="2" t="str">
        <f>IFERROR(VLOOKUP(B191,'Inyección reconocida'!$B$9:$C$500,2,0),VLOOKUP(B191,Retiros!$B$9:$C$500,2,0))</f>
        <v>SEN</v>
      </c>
      <c r="D191" s="98">
        <f>SUMIF(Retiros!B:B,$B191,Retiros!P:P)</f>
        <v>0</v>
      </c>
      <c r="E191" s="98">
        <f>SUMIF(Obligación!B:B,$B191,Obligación!P:P)</f>
        <v>0</v>
      </c>
      <c r="F191" s="98">
        <f>SUMIF('Inyección reconocida'!B:B,$B191,'Inyección reconocida'!P:P)</f>
        <v>0</v>
      </c>
      <c r="G191" s="98">
        <f t="shared" si="14"/>
        <v>0</v>
      </c>
      <c r="H191" s="16">
        <v>3296.5550454444001</v>
      </c>
      <c r="I191" s="16">
        <v>0</v>
      </c>
      <c r="J191" s="98">
        <f t="shared" si="15"/>
        <v>3296.5550454444001</v>
      </c>
      <c r="K191" s="98">
        <f t="shared" si="16"/>
        <v>3296.5550454444001</v>
      </c>
      <c r="L191" s="107">
        <f>+SUMIF(Traspasos!$C$8:$C$73,B191,Traspasos!$D$8:$D$73)-SUMIF(Traspasos!$B$8:$B$73,B191,Traspasos!$D$8:$D$73)</f>
        <v>0</v>
      </c>
      <c r="M191" s="107">
        <f t="shared" si="17"/>
        <v>0</v>
      </c>
      <c r="N191" s="108"/>
      <c r="O191" s="107">
        <f t="shared" si="18"/>
        <v>3297</v>
      </c>
      <c r="P191" s="107">
        <f t="shared" si="19"/>
        <v>0</v>
      </c>
      <c r="Q191" s="107">
        <f t="shared" si="20"/>
        <v>0</v>
      </c>
    </row>
    <row r="192" spans="1:17" x14ac:dyDescent="0.2">
      <c r="A192" s="17"/>
      <c r="B192" s="2" t="s">
        <v>143</v>
      </c>
      <c r="C192" s="2" t="str">
        <f>IFERROR(VLOOKUP(B192,'Inyección reconocida'!$B$9:$C$500,2,0),VLOOKUP(B192,Retiros!$B$9:$C$500,2,0))</f>
        <v>SEN</v>
      </c>
      <c r="D192" s="98">
        <f>SUMIF(Retiros!B:B,$B192,Retiros!P:P)</f>
        <v>175905.20980399911</v>
      </c>
      <c r="E192" s="98">
        <f>SUMIF(Obligación!B:B,$B192,Obligación!P:P)</f>
        <v>17590.52098039991</v>
      </c>
      <c r="F192" s="98">
        <f>SUMIF('Inyección reconocida'!B:B,$B192,'Inyección reconocida'!P:P)</f>
        <v>234811.75507699995</v>
      </c>
      <c r="G192" s="98">
        <f t="shared" si="14"/>
        <v>217221.23409660003</v>
      </c>
      <c r="H192" s="16">
        <v>229162.51584899996</v>
      </c>
      <c r="I192" s="16">
        <v>10278.675557227569</v>
      </c>
      <c r="J192" s="98">
        <f t="shared" si="15"/>
        <v>436105.07438837242</v>
      </c>
      <c r="K192" s="98">
        <f t="shared" si="16"/>
        <v>436105.07438837242</v>
      </c>
      <c r="L192" s="107">
        <f>+SUMIF(Traspasos!$C$8:$C$73,B192,Traspasos!$D$8:$D$73)-SUMIF(Traspasos!$B$8:$B$73,B192,Traspasos!$D$8:$D$73)</f>
        <v>0</v>
      </c>
      <c r="M192" s="107">
        <f t="shared" si="17"/>
        <v>0</v>
      </c>
      <c r="N192" s="108"/>
      <c r="O192" s="107">
        <f t="shared" si="18"/>
        <v>436105</v>
      </c>
      <c r="P192" s="107">
        <f t="shared" si="19"/>
        <v>0</v>
      </c>
      <c r="Q192" s="107">
        <f t="shared" si="20"/>
        <v>234811.75507699995</v>
      </c>
    </row>
    <row r="193" spans="1:17" x14ac:dyDescent="0.2">
      <c r="A193" s="17"/>
      <c r="B193" s="2" t="s">
        <v>630</v>
      </c>
      <c r="C193" s="2" t="str">
        <f>IFERROR(VLOOKUP(B193,'Inyección reconocida'!$B$9:$C$500,2,0),VLOOKUP(B193,Retiros!$B$9:$C$500,2,0))</f>
        <v>SEN</v>
      </c>
      <c r="D193" s="98">
        <f>SUMIF(Retiros!B:B,$B193,Retiros!P:P)</f>
        <v>0</v>
      </c>
      <c r="E193" s="98">
        <f>SUMIF(Obligación!B:B,$B193,Obligación!P:P)</f>
        <v>0</v>
      </c>
      <c r="F193" s="98">
        <f>SUMIF('Inyección reconocida'!B:B,$B193,'Inyección reconocida'!P:P)</f>
        <v>89025.784333000003</v>
      </c>
      <c r="G193" s="98">
        <f t="shared" si="14"/>
        <v>89025.784333000003</v>
      </c>
      <c r="H193" s="16">
        <v>25377.101847999998</v>
      </c>
      <c r="I193" s="16">
        <v>0</v>
      </c>
      <c r="J193" s="98">
        <f t="shared" si="15"/>
        <v>114402.88618100001</v>
      </c>
      <c r="K193" s="98">
        <f t="shared" si="16"/>
        <v>114402.88618100001</v>
      </c>
      <c r="L193" s="107">
        <f>+SUMIF(Traspasos!$C$8:$C$73,B193,Traspasos!$D$8:$D$73)-SUMIF(Traspasos!$B$8:$B$73,B193,Traspasos!$D$8:$D$73)</f>
        <v>0</v>
      </c>
      <c r="M193" s="107">
        <f t="shared" si="17"/>
        <v>0</v>
      </c>
      <c r="N193" s="108"/>
      <c r="O193" s="107">
        <f t="shared" si="18"/>
        <v>114403</v>
      </c>
      <c r="P193" s="107">
        <f t="shared" si="19"/>
        <v>0</v>
      </c>
      <c r="Q193" s="107">
        <f t="shared" si="20"/>
        <v>89025.784333000003</v>
      </c>
    </row>
    <row r="194" spans="1:17" x14ac:dyDescent="0.2">
      <c r="A194" s="17"/>
      <c r="B194" s="2" t="s">
        <v>140</v>
      </c>
      <c r="C194" s="2" t="str">
        <f>IFERROR(VLOOKUP(B194,'Inyección reconocida'!$B$9:$C$500,2,0),VLOOKUP(B194,Retiros!$B$9:$C$500,2,0))</f>
        <v>SEN</v>
      </c>
      <c r="D194" s="98">
        <f>SUMIF(Retiros!B:B,$B194,Retiros!P:P)</f>
        <v>0</v>
      </c>
      <c r="E194" s="98">
        <f>SUMIF(Obligación!B:B,$B194,Obligación!P:P)</f>
        <v>0</v>
      </c>
      <c r="F194" s="98">
        <f>SUMIF('Inyección reconocida'!B:B,$B194,'Inyección reconocida'!P:P)</f>
        <v>8039.3648759999996</v>
      </c>
      <c r="G194" s="98">
        <f t="shared" si="14"/>
        <v>8039.3648759999996</v>
      </c>
      <c r="H194" s="16">
        <v>8186.402041999997</v>
      </c>
      <c r="I194" s="16">
        <v>0</v>
      </c>
      <c r="J194" s="98">
        <f t="shared" si="15"/>
        <v>16225.766917999998</v>
      </c>
      <c r="K194" s="98">
        <f t="shared" si="16"/>
        <v>16225.766917999998</v>
      </c>
      <c r="L194" s="107">
        <f>+SUMIF(Traspasos!$C$8:$C$73,B194,Traspasos!$D$8:$D$73)-SUMIF(Traspasos!$B$8:$B$73,B194,Traspasos!$D$8:$D$73)</f>
        <v>0</v>
      </c>
      <c r="M194" s="107">
        <f t="shared" si="17"/>
        <v>0</v>
      </c>
      <c r="N194" s="108"/>
      <c r="O194" s="107">
        <f t="shared" si="18"/>
        <v>16226</v>
      </c>
      <c r="P194" s="107">
        <f t="shared" si="19"/>
        <v>0</v>
      </c>
      <c r="Q194" s="107">
        <f t="shared" si="20"/>
        <v>8039.3648759999996</v>
      </c>
    </row>
    <row r="195" spans="1:17" x14ac:dyDescent="0.2">
      <c r="A195" s="17"/>
      <c r="B195" s="47" t="s">
        <v>715</v>
      </c>
      <c r="C195" s="2" t="str">
        <f>IFERROR(VLOOKUP(B195,'Inyección reconocida'!$B$9:$C$500,2,0),VLOOKUP(B195,Retiros!$B$9:$C$500,2,0))</f>
        <v>SEN</v>
      </c>
      <c r="D195" s="98">
        <f>SUMIF(Retiros!B:B,$B195,Retiros!P:P)</f>
        <v>0</v>
      </c>
      <c r="E195" s="98">
        <f>SUMIF(Obligación!B:B,$B195,Obligación!P:P)</f>
        <v>0</v>
      </c>
      <c r="F195" s="98">
        <f>SUMIF('Inyección reconocida'!B:B,$B195,'Inyección reconocida'!P:P)</f>
        <v>8952.6639320000031</v>
      </c>
      <c r="G195" s="98">
        <f t="shared" si="14"/>
        <v>8952.6639320000031</v>
      </c>
      <c r="H195" s="16">
        <v>1724.6063569999997</v>
      </c>
      <c r="I195" s="16">
        <v>0</v>
      </c>
      <c r="J195" s="98">
        <f t="shared" si="15"/>
        <v>10677.270289000004</v>
      </c>
      <c r="K195" s="98">
        <f t="shared" si="16"/>
        <v>10677.270289000004</v>
      </c>
      <c r="L195" s="107">
        <f>+SUMIF(Traspasos!$C$8:$C$73,B195,Traspasos!$D$8:$D$73)-SUMIF(Traspasos!$B$8:$B$73,B195,Traspasos!$D$8:$D$73)</f>
        <v>0</v>
      </c>
      <c r="M195" s="107">
        <f t="shared" si="17"/>
        <v>0</v>
      </c>
      <c r="N195" s="108"/>
      <c r="O195" s="107">
        <f t="shared" si="18"/>
        <v>10677</v>
      </c>
      <c r="P195" s="107">
        <f t="shared" si="19"/>
        <v>0</v>
      </c>
      <c r="Q195" s="107">
        <f t="shared" si="20"/>
        <v>8952.6639320000031</v>
      </c>
    </row>
    <row r="196" spans="1:17" x14ac:dyDescent="0.2">
      <c r="A196" s="17"/>
      <c r="B196" s="47" t="s">
        <v>793</v>
      </c>
      <c r="C196" s="2" t="str">
        <f>IFERROR(VLOOKUP(B196,'Inyección reconocida'!$B$9:$C$500,2,0),VLOOKUP(B196,Retiros!$B$9:$C$500,2,0))</f>
        <v>SEN</v>
      </c>
      <c r="D196" s="98">
        <f>SUMIF(Retiros!B:B,$B196,Retiros!P:P)</f>
        <v>0</v>
      </c>
      <c r="E196" s="98">
        <f>SUMIF(Obligación!B:B,$B196,Obligación!P:P)</f>
        <v>0</v>
      </c>
      <c r="F196" s="98">
        <f>SUMIF('Inyección reconocida'!B:B,$B196,'Inyección reconocida'!P:P)</f>
        <v>2154.6839080000009</v>
      </c>
      <c r="G196" s="98">
        <f t="shared" si="14"/>
        <v>2154.6839080000009</v>
      </c>
      <c r="H196" s="16">
        <v>0</v>
      </c>
      <c r="I196" s="16">
        <v>0</v>
      </c>
      <c r="J196" s="98">
        <f t="shared" si="15"/>
        <v>2154.6839080000009</v>
      </c>
      <c r="K196" s="98">
        <f t="shared" si="16"/>
        <v>2154.6839080000009</v>
      </c>
      <c r="L196" s="107">
        <f>+SUMIF(Traspasos!$C$8:$C$73,B196,Traspasos!$D$8:$D$73)-SUMIF(Traspasos!$B$8:$B$73,B196,Traspasos!$D$8:$D$73)</f>
        <v>0</v>
      </c>
      <c r="M196" s="107">
        <f t="shared" si="17"/>
        <v>0</v>
      </c>
      <c r="N196" s="108"/>
      <c r="O196" s="107">
        <f t="shared" si="18"/>
        <v>2155</v>
      </c>
      <c r="P196" s="107">
        <f t="shared" si="19"/>
        <v>0</v>
      </c>
      <c r="Q196" s="107">
        <f t="shared" si="20"/>
        <v>2154.6839080000009</v>
      </c>
    </row>
    <row r="197" spans="1:17" x14ac:dyDescent="0.2">
      <c r="A197" s="17"/>
      <c r="B197" s="47" t="s">
        <v>564</v>
      </c>
      <c r="C197" s="2" t="str">
        <f>IFERROR(VLOOKUP(B197,'Inyección reconocida'!$B$9:$C$500,2,0),VLOOKUP(B197,Retiros!$B$9:$C$500,2,0))</f>
        <v>SEN</v>
      </c>
      <c r="D197" s="98">
        <f>SUMIF(Retiros!B:B,$B197,Retiros!P:P)</f>
        <v>0</v>
      </c>
      <c r="E197" s="98">
        <f>SUMIF(Obligación!B:B,$B197,Obligación!P:P)</f>
        <v>0</v>
      </c>
      <c r="F197" s="98">
        <f>SUMIF('Inyección reconocida'!B:B,$B197,'Inyección reconocida'!P:P)</f>
        <v>6509.8420629999982</v>
      </c>
      <c r="G197" s="98">
        <f t="shared" si="14"/>
        <v>6509.8420629999982</v>
      </c>
      <c r="H197" s="16">
        <v>6600.8288640000019</v>
      </c>
      <c r="I197" s="16">
        <v>0</v>
      </c>
      <c r="J197" s="98">
        <f t="shared" si="15"/>
        <v>13110.670926999999</v>
      </c>
      <c r="K197" s="98">
        <f t="shared" si="16"/>
        <v>13110.670926999999</v>
      </c>
      <c r="L197" s="107">
        <f>+SUMIF(Traspasos!$C$8:$C$73,B197,Traspasos!$D$8:$D$73)-SUMIF(Traspasos!$B$8:$B$73,B197,Traspasos!$D$8:$D$73)</f>
        <v>0</v>
      </c>
      <c r="M197" s="107">
        <f t="shared" si="17"/>
        <v>0</v>
      </c>
      <c r="N197" s="108"/>
      <c r="O197" s="107">
        <f t="shared" si="18"/>
        <v>13111</v>
      </c>
      <c r="P197" s="107">
        <f t="shared" si="19"/>
        <v>0</v>
      </c>
      <c r="Q197" s="107">
        <f t="shared" si="20"/>
        <v>6509.8420629999982</v>
      </c>
    </row>
    <row r="198" spans="1:17" x14ac:dyDescent="0.2">
      <c r="A198" s="17"/>
      <c r="B198" s="47" t="s">
        <v>563</v>
      </c>
      <c r="C198" s="2" t="str">
        <f>IFERROR(VLOOKUP(B198,'Inyección reconocida'!$B$9:$C$500,2,0),VLOOKUP(B198,Retiros!$B$9:$C$500,2,0))</f>
        <v>SEN</v>
      </c>
      <c r="D198" s="98">
        <f>SUMIF(Retiros!B:B,$B198,Retiros!P:P)</f>
        <v>155011.73701914522</v>
      </c>
      <c r="E198" s="98">
        <f>SUMIF(Obligación!B:B,$B198,Obligación!P:P)</f>
        <v>15501.173701914526</v>
      </c>
      <c r="F198" s="98">
        <f>SUMIF('Inyección reconocida'!B:B,$B198,'Inyección reconocida'!P:P)</f>
        <v>385066.66351400001</v>
      </c>
      <c r="G198" s="98">
        <f t="shared" si="14"/>
        <v>369565.48981208546</v>
      </c>
      <c r="H198" s="16">
        <v>302298.89807699999</v>
      </c>
      <c r="I198" s="16">
        <v>14337.453944057843</v>
      </c>
      <c r="J198" s="98">
        <f t="shared" si="15"/>
        <v>657526.93394502776</v>
      </c>
      <c r="K198" s="98">
        <f t="shared" si="16"/>
        <v>657526.93394502776</v>
      </c>
      <c r="L198" s="107">
        <f>+SUMIF(Traspasos!$C$8:$C$73,B198,Traspasos!$D$8:$D$73)-SUMIF(Traspasos!$B$8:$B$73,B198,Traspasos!$D$8:$D$73)</f>
        <v>0</v>
      </c>
      <c r="M198" s="107">
        <f t="shared" si="17"/>
        <v>0</v>
      </c>
      <c r="N198" s="108"/>
      <c r="O198" s="107">
        <f t="shared" si="18"/>
        <v>657527</v>
      </c>
      <c r="P198" s="107">
        <f t="shared" si="19"/>
        <v>0</v>
      </c>
      <c r="Q198" s="107">
        <f t="shared" si="20"/>
        <v>385066.66351400001</v>
      </c>
    </row>
    <row r="199" spans="1:17" x14ac:dyDescent="0.2">
      <c r="A199" s="17"/>
      <c r="B199" s="47" t="s">
        <v>615</v>
      </c>
      <c r="C199" s="2" t="str">
        <f>IFERROR(VLOOKUP(B199,'Inyección reconocida'!$B$9:$C$500,2,0),VLOOKUP(B199,Retiros!$B$9:$C$500,2,0))</f>
        <v>SEN</v>
      </c>
      <c r="D199" s="98">
        <f>SUMIF(Retiros!B:B,$B199,Retiros!P:P)</f>
        <v>0</v>
      </c>
      <c r="E199" s="98">
        <f>SUMIF(Obligación!B:B,$B199,Obligación!P:P)</f>
        <v>0</v>
      </c>
      <c r="F199" s="98">
        <f>SUMIF('Inyección reconocida'!B:B,$B199,'Inyección reconocida'!P:P)</f>
        <v>1823.7077320000005</v>
      </c>
      <c r="G199" s="98">
        <f t="shared" ref="G199:G262" si="21">F199-E199</f>
        <v>1823.7077320000005</v>
      </c>
      <c r="H199" s="16">
        <v>1497.9875280000001</v>
      </c>
      <c r="I199" s="16">
        <v>0</v>
      </c>
      <c r="J199" s="98">
        <f t="shared" si="15"/>
        <v>3321.6952600000004</v>
      </c>
      <c r="K199" s="98">
        <f t="shared" si="16"/>
        <v>3321.6952600000004</v>
      </c>
      <c r="L199" s="107">
        <f>+SUMIF(Traspasos!$C$8:$C$73,B199,Traspasos!$D$8:$D$73)-SUMIF(Traspasos!$B$8:$B$73,B199,Traspasos!$D$8:$D$73)</f>
        <v>0</v>
      </c>
      <c r="M199" s="107">
        <f t="shared" si="17"/>
        <v>0</v>
      </c>
      <c r="N199" s="108"/>
      <c r="O199" s="107">
        <f t="shared" si="18"/>
        <v>3322</v>
      </c>
      <c r="P199" s="107">
        <f t="shared" si="19"/>
        <v>0</v>
      </c>
      <c r="Q199" s="107">
        <f t="shared" si="20"/>
        <v>1823.7077320000005</v>
      </c>
    </row>
    <row r="200" spans="1:17" x14ac:dyDescent="0.2">
      <c r="A200" s="17"/>
      <c r="B200" s="47" t="s">
        <v>109</v>
      </c>
      <c r="C200" s="2" t="str">
        <f>IFERROR(VLOOKUP(B200,'Inyección reconocida'!$B$9:$C$500,2,0),VLOOKUP(B200,Retiros!$B$9:$C$500,2,0))</f>
        <v>SEN</v>
      </c>
      <c r="D200" s="98">
        <f>SUMIF(Retiros!B:B,$B200,Retiros!P:P)</f>
        <v>0</v>
      </c>
      <c r="E200" s="98">
        <f>SUMIF(Obligación!B:B,$B200,Obligación!P:P)</f>
        <v>0</v>
      </c>
      <c r="F200" s="98">
        <f>SUMIF('Inyección reconocida'!B:B,$B200,'Inyección reconocida'!P:P)</f>
        <v>0</v>
      </c>
      <c r="G200" s="98">
        <f t="shared" si="21"/>
        <v>0</v>
      </c>
      <c r="H200" s="16">
        <v>0</v>
      </c>
      <c r="I200" s="16">
        <v>0</v>
      </c>
      <c r="J200" s="98">
        <f t="shared" ref="J200:J247" si="22">+F200+H200-E200-I200</f>
        <v>0</v>
      </c>
      <c r="K200" s="98">
        <f t="shared" ref="K200:K247" si="23">IF(J200&lt;=0,0,J200)</f>
        <v>0</v>
      </c>
      <c r="L200" s="107">
        <f>+SUMIF(Traspasos!$C$8:$C$73,B200,Traspasos!$D$8:$D$73)-SUMIF(Traspasos!$B$8:$B$73,B200,Traspasos!$D$8:$D$73)</f>
        <v>0</v>
      </c>
      <c r="M200" s="107">
        <f t="shared" ref="M200:M263" si="24">IF(((E200+I200)-(F200+H200+L200))&lt;0,0,((E200+I200)-(F200+H200+L200)))</f>
        <v>0</v>
      </c>
      <c r="N200" s="108"/>
      <c r="O200" s="107">
        <f t="shared" ref="O200:O263" si="25">ROUND((F200+H200+L200+N200)-(E200+I200),0)</f>
        <v>0</v>
      </c>
      <c r="P200" s="107">
        <f t="shared" ref="P200:P263" si="26">+IF(-0.4*O200&lt;0,0,-0.4*O200)</f>
        <v>0</v>
      </c>
      <c r="Q200" s="107">
        <f t="shared" ref="Q200:Q263" si="27">IF(MIN(O200,F200)&lt;0,0,MIN(O200,F200))</f>
        <v>0</v>
      </c>
    </row>
    <row r="201" spans="1:17" x14ac:dyDescent="0.2">
      <c r="A201" s="17"/>
      <c r="B201" s="47" t="s">
        <v>138</v>
      </c>
      <c r="C201" s="2" t="str">
        <f>IFERROR(VLOOKUP(B201,'Inyección reconocida'!$B$9:$C$500,2,0),VLOOKUP(B201,Retiros!$B$9:$C$500,2,0))</f>
        <v>SEN</v>
      </c>
      <c r="D201" s="98">
        <f>SUMIF(Retiros!B:B,$B201,Retiros!P:P)</f>
        <v>0</v>
      </c>
      <c r="E201" s="98">
        <f>SUMIF(Obligación!B:B,$B201,Obligación!P:P)</f>
        <v>0</v>
      </c>
      <c r="F201" s="98">
        <f>SUMIF('Inyección reconocida'!B:B,$B201,'Inyección reconocida'!P:P)</f>
        <v>2709.9774190000003</v>
      </c>
      <c r="G201" s="98">
        <f t="shared" si="21"/>
        <v>2709.9774190000003</v>
      </c>
      <c r="H201" s="16">
        <v>2278.6327979999983</v>
      </c>
      <c r="I201" s="16">
        <v>0</v>
      </c>
      <c r="J201" s="98">
        <f t="shared" si="22"/>
        <v>4988.6102169999986</v>
      </c>
      <c r="K201" s="98">
        <f t="shared" si="23"/>
        <v>4988.6102169999986</v>
      </c>
      <c r="L201" s="107">
        <f>+SUMIF(Traspasos!$C$8:$C$73,B201,Traspasos!$D$8:$D$73)-SUMIF(Traspasos!$B$8:$B$73,B201,Traspasos!$D$8:$D$73)</f>
        <v>0</v>
      </c>
      <c r="M201" s="107">
        <f t="shared" si="24"/>
        <v>0</v>
      </c>
      <c r="N201" s="108"/>
      <c r="O201" s="107">
        <f t="shared" si="25"/>
        <v>4989</v>
      </c>
      <c r="P201" s="107">
        <f t="shared" si="26"/>
        <v>0</v>
      </c>
      <c r="Q201" s="107">
        <f t="shared" si="27"/>
        <v>2709.9774190000003</v>
      </c>
    </row>
    <row r="202" spans="1:17" x14ac:dyDescent="0.2">
      <c r="A202" s="17"/>
      <c r="B202" s="47" t="s">
        <v>67</v>
      </c>
      <c r="C202" s="2" t="str">
        <f>IFERROR(VLOOKUP(B202,'Inyección reconocida'!$B$9:$C$500,2,0),VLOOKUP(B202,Retiros!$B$9:$C$500,2,0))</f>
        <v>SEN</v>
      </c>
      <c r="D202" s="98">
        <f>SUMIF(Retiros!B:B,$B202,Retiros!P:P)</f>
        <v>14643.322662999999</v>
      </c>
      <c r="E202" s="98">
        <f>SUMIF(Obligación!B:B,$B202,Obligación!P:P)</f>
        <v>1464.3322662999999</v>
      </c>
      <c r="F202" s="98">
        <f>SUMIF('Inyección reconocida'!B:B,$B202,'Inyección reconocida'!P:P)</f>
        <v>25192.990109999995</v>
      </c>
      <c r="G202" s="98">
        <f t="shared" si="21"/>
        <v>23728.657843699995</v>
      </c>
      <c r="H202" s="16">
        <v>25954.696593999997</v>
      </c>
      <c r="I202" s="16">
        <v>1681.2066941099995</v>
      </c>
      <c r="J202" s="98">
        <f t="shared" si="22"/>
        <v>48002.147743589994</v>
      </c>
      <c r="K202" s="98">
        <f t="shared" si="23"/>
        <v>48002.147743589994</v>
      </c>
      <c r="L202" s="107">
        <f>+SUMIF(Traspasos!$C$8:$C$73,B202,Traspasos!$D$8:$D$73)-SUMIF(Traspasos!$B$8:$B$73,B202,Traspasos!$D$8:$D$73)</f>
        <v>0</v>
      </c>
      <c r="M202" s="107">
        <f t="shared" si="24"/>
        <v>0</v>
      </c>
      <c r="N202" s="108"/>
      <c r="O202" s="107">
        <f t="shared" si="25"/>
        <v>48002</v>
      </c>
      <c r="P202" s="107">
        <f t="shared" si="26"/>
        <v>0</v>
      </c>
      <c r="Q202" s="107">
        <f t="shared" si="27"/>
        <v>25192.990109999995</v>
      </c>
    </row>
    <row r="203" spans="1:17" x14ac:dyDescent="0.2">
      <c r="A203" s="17"/>
      <c r="B203" s="47" t="s">
        <v>123</v>
      </c>
      <c r="C203" s="2" t="str">
        <f>IFERROR(VLOOKUP(B203,'Inyección reconocida'!$B$9:$C$500,2,0),VLOOKUP(B203,Retiros!$B$9:$C$500,2,0))</f>
        <v>SEN</v>
      </c>
      <c r="D203" s="98">
        <f>SUMIF(Retiros!B:B,$B203,Retiros!P:P)</f>
        <v>0</v>
      </c>
      <c r="E203" s="98">
        <f>SUMIF(Obligación!B:B,$B203,Obligación!P:P)</f>
        <v>0</v>
      </c>
      <c r="F203" s="98">
        <f>SUMIF('Inyección reconocida'!B:B,$B203,'Inyección reconocida'!P:P)</f>
        <v>5473.6159729999981</v>
      </c>
      <c r="G203" s="98">
        <f t="shared" si="21"/>
        <v>5473.6159729999981</v>
      </c>
      <c r="H203" s="16">
        <v>2726.7920279999994</v>
      </c>
      <c r="I203" s="16">
        <v>0</v>
      </c>
      <c r="J203" s="98">
        <f t="shared" si="22"/>
        <v>8200.408000999998</v>
      </c>
      <c r="K203" s="98">
        <f t="shared" si="23"/>
        <v>8200.408000999998</v>
      </c>
      <c r="L203" s="107">
        <f>+SUMIF(Traspasos!$C$8:$C$73,B203,Traspasos!$D$8:$D$73)-SUMIF(Traspasos!$B$8:$B$73,B203,Traspasos!$D$8:$D$73)</f>
        <v>0</v>
      </c>
      <c r="M203" s="107">
        <f t="shared" si="24"/>
        <v>0</v>
      </c>
      <c r="N203" s="108"/>
      <c r="O203" s="107">
        <f t="shared" si="25"/>
        <v>8200</v>
      </c>
      <c r="P203" s="107">
        <f t="shared" si="26"/>
        <v>0</v>
      </c>
      <c r="Q203" s="107">
        <f t="shared" si="27"/>
        <v>5473.6159729999981</v>
      </c>
    </row>
    <row r="204" spans="1:17" x14ac:dyDescent="0.2">
      <c r="A204" s="17"/>
      <c r="B204" s="47" t="s">
        <v>155</v>
      </c>
      <c r="C204" s="2" t="str">
        <f>IFERROR(VLOOKUP(B204,'Inyección reconocida'!$B$9:$C$500,2,0),VLOOKUP(B204,Retiros!$B$9:$C$500,2,0))</f>
        <v>SEN</v>
      </c>
      <c r="D204" s="98">
        <f>SUMIF(Retiros!B:B,$B204,Retiros!P:P)</f>
        <v>0</v>
      </c>
      <c r="E204" s="98">
        <f>SUMIF(Obligación!B:B,$B204,Obligación!P:P)</f>
        <v>0</v>
      </c>
      <c r="F204" s="98">
        <f>SUMIF('Inyección reconocida'!B:B,$B204,'Inyección reconocida'!P:P)</f>
        <v>1056.0327309999996</v>
      </c>
      <c r="G204" s="98">
        <f t="shared" si="21"/>
        <v>1056.0327309999996</v>
      </c>
      <c r="H204" s="16">
        <v>1107.2164809999999</v>
      </c>
      <c r="I204" s="16">
        <v>0</v>
      </c>
      <c r="J204" s="98">
        <f t="shared" si="22"/>
        <v>2163.2492119999997</v>
      </c>
      <c r="K204" s="98">
        <f t="shared" si="23"/>
        <v>2163.2492119999997</v>
      </c>
      <c r="L204" s="107">
        <f>+SUMIF(Traspasos!$C$8:$C$73,B204,Traspasos!$D$8:$D$73)-SUMIF(Traspasos!$B$8:$B$73,B204,Traspasos!$D$8:$D$73)</f>
        <v>0</v>
      </c>
      <c r="M204" s="107">
        <f t="shared" si="24"/>
        <v>0</v>
      </c>
      <c r="N204" s="108"/>
      <c r="O204" s="107">
        <f t="shared" si="25"/>
        <v>2163</v>
      </c>
      <c r="P204" s="107">
        <f t="shared" si="26"/>
        <v>0</v>
      </c>
      <c r="Q204" s="107">
        <f t="shared" si="27"/>
        <v>1056.0327309999996</v>
      </c>
    </row>
    <row r="205" spans="1:17" x14ac:dyDescent="0.2">
      <c r="A205" s="17"/>
      <c r="B205" s="47" t="s">
        <v>73</v>
      </c>
      <c r="C205" s="2" t="str">
        <f>IFERROR(VLOOKUP(B205,'Inyección reconocida'!$B$9:$C$500,2,0),VLOOKUP(B205,Retiros!$B$9:$C$500,2,0))</f>
        <v>SEN</v>
      </c>
      <c r="D205" s="98">
        <f>SUMIF(Retiros!B:B,$B205,Retiros!P:P)</f>
        <v>0</v>
      </c>
      <c r="E205" s="98">
        <f>SUMIF(Obligación!B:B,$B205,Obligación!P:P)</f>
        <v>0</v>
      </c>
      <c r="F205" s="98">
        <f>SUMIF('Inyección reconocida'!B:B,$B205,'Inyección reconocida'!P:P)</f>
        <v>0</v>
      </c>
      <c r="G205" s="98">
        <f t="shared" si="21"/>
        <v>0</v>
      </c>
      <c r="H205" s="16">
        <v>0</v>
      </c>
      <c r="I205" s="16">
        <v>0</v>
      </c>
      <c r="J205" s="98">
        <f t="shared" si="22"/>
        <v>0</v>
      </c>
      <c r="K205" s="98">
        <f t="shared" si="23"/>
        <v>0</v>
      </c>
      <c r="L205" s="107">
        <f>+SUMIF(Traspasos!$C$8:$C$73,B205,Traspasos!$D$8:$D$73)-SUMIF(Traspasos!$B$8:$B$73,B205,Traspasos!$D$8:$D$73)</f>
        <v>0</v>
      </c>
      <c r="M205" s="107">
        <f t="shared" si="24"/>
        <v>0</v>
      </c>
      <c r="N205" s="108"/>
      <c r="O205" s="107">
        <f t="shared" si="25"/>
        <v>0</v>
      </c>
      <c r="P205" s="107">
        <f t="shared" si="26"/>
        <v>0</v>
      </c>
      <c r="Q205" s="107">
        <f t="shared" si="27"/>
        <v>0</v>
      </c>
    </row>
    <row r="206" spans="1:17" x14ac:dyDescent="0.2">
      <c r="A206" s="17"/>
      <c r="B206" s="47" t="s">
        <v>714</v>
      </c>
      <c r="C206" s="2" t="str">
        <f>IFERROR(VLOOKUP(B206,'Inyección reconocida'!$B$9:$C$500,2,0),VLOOKUP(B206,Retiros!$B$9:$C$500,2,0))</f>
        <v>SEN</v>
      </c>
      <c r="D206" s="98">
        <f>SUMIF(Retiros!B:B,$B206,Retiros!P:P)</f>
        <v>0</v>
      </c>
      <c r="E206" s="98">
        <f>SUMIF(Obligación!B:B,$B206,Obligación!P:P)</f>
        <v>0</v>
      </c>
      <c r="F206" s="98">
        <f>SUMIF('Inyección reconocida'!B:B,$B206,'Inyección reconocida'!P:P)</f>
        <v>6590.6944879999974</v>
      </c>
      <c r="G206" s="98">
        <f t="shared" si="21"/>
        <v>6590.6944879999974</v>
      </c>
      <c r="H206" s="16">
        <v>1362.6077919999991</v>
      </c>
      <c r="I206" s="16">
        <v>0</v>
      </c>
      <c r="J206" s="98">
        <f t="shared" si="22"/>
        <v>7953.3022799999962</v>
      </c>
      <c r="K206" s="98">
        <f t="shared" si="23"/>
        <v>7953.3022799999962</v>
      </c>
      <c r="L206" s="107">
        <f>+SUMIF(Traspasos!$C$8:$C$73,B206,Traspasos!$D$8:$D$73)-SUMIF(Traspasos!$B$8:$B$73,B206,Traspasos!$D$8:$D$73)</f>
        <v>0</v>
      </c>
      <c r="M206" s="107">
        <f t="shared" si="24"/>
        <v>0</v>
      </c>
      <c r="N206" s="108"/>
      <c r="O206" s="107">
        <f t="shared" si="25"/>
        <v>7953</v>
      </c>
      <c r="P206" s="107">
        <f t="shared" si="26"/>
        <v>0</v>
      </c>
      <c r="Q206" s="107">
        <f t="shared" si="27"/>
        <v>6590.6944879999974</v>
      </c>
    </row>
    <row r="207" spans="1:17" x14ac:dyDescent="0.2">
      <c r="A207" s="17"/>
      <c r="B207" s="47" t="s">
        <v>740</v>
      </c>
      <c r="C207" s="2" t="str">
        <f>IFERROR(VLOOKUP(B207,'Inyección reconocida'!$B$9:$C$500,2,0),VLOOKUP(B207,Retiros!$B$9:$C$500,2,0))</f>
        <v>SEN</v>
      </c>
      <c r="D207" s="98">
        <f>SUMIF(Retiros!B:B,$B207,Retiros!P:P)</f>
        <v>0</v>
      </c>
      <c r="E207" s="98">
        <f>SUMIF(Obligación!B:B,$B207,Obligación!P:P)</f>
        <v>0</v>
      </c>
      <c r="F207" s="98">
        <f>SUMIF('Inyección reconocida'!B:B,$B207,'Inyección reconocida'!P:P)</f>
        <v>5057.5138410000009</v>
      </c>
      <c r="G207" s="98">
        <f t="shared" si="21"/>
        <v>5057.5138410000009</v>
      </c>
      <c r="H207" s="16">
        <v>0</v>
      </c>
      <c r="I207" s="16">
        <v>0</v>
      </c>
      <c r="J207" s="98">
        <f t="shared" si="22"/>
        <v>5057.5138410000009</v>
      </c>
      <c r="K207" s="98">
        <f t="shared" si="23"/>
        <v>5057.5138410000009</v>
      </c>
      <c r="L207" s="107">
        <f>+SUMIF(Traspasos!$C$8:$C$73,B207,Traspasos!$D$8:$D$73)-SUMIF(Traspasos!$B$8:$B$73,B207,Traspasos!$D$8:$D$73)</f>
        <v>0</v>
      </c>
      <c r="M207" s="107">
        <f t="shared" si="24"/>
        <v>0</v>
      </c>
      <c r="N207" s="108"/>
      <c r="O207" s="107">
        <f t="shared" si="25"/>
        <v>5058</v>
      </c>
      <c r="P207" s="107">
        <f t="shared" si="26"/>
        <v>0</v>
      </c>
      <c r="Q207" s="107">
        <f t="shared" si="27"/>
        <v>5057.5138410000009</v>
      </c>
    </row>
    <row r="208" spans="1:17" x14ac:dyDescent="0.2">
      <c r="A208" s="17"/>
      <c r="B208" s="47" t="s">
        <v>3</v>
      </c>
      <c r="C208" s="2" t="str">
        <f>IFERROR(VLOOKUP(B208,'Inyección reconocida'!$B$9:$C$500,2,0),VLOOKUP(B208,Retiros!$B$9:$C$500,2,0))</f>
        <v>SEN</v>
      </c>
      <c r="D208" s="98">
        <f>SUMIF(Retiros!B:B,$B208,Retiros!P:P)</f>
        <v>245434.02698594515</v>
      </c>
      <c r="E208" s="98">
        <f>SUMIF(Obligación!B:B,$B208,Obligación!P:P)</f>
        <v>17180.38188901616</v>
      </c>
      <c r="F208" s="98">
        <f>SUMIF('Inyección reconocida'!B:B,$B208,'Inyección reconocida'!P:P)</f>
        <v>100033.87482984002</v>
      </c>
      <c r="G208" s="98">
        <f t="shared" si="21"/>
        <v>82853.492940823853</v>
      </c>
      <c r="H208" s="16">
        <v>105058.46294803999</v>
      </c>
      <c r="I208" s="16">
        <v>21230.303918668385</v>
      </c>
      <c r="J208" s="98">
        <f t="shared" si="22"/>
        <v>166681.65197019547</v>
      </c>
      <c r="K208" s="98">
        <f t="shared" si="23"/>
        <v>166681.65197019547</v>
      </c>
      <c r="L208" s="107">
        <f>+SUMIF(Traspasos!$C$8:$C$73,B208,Traspasos!$D$8:$D$73)-SUMIF(Traspasos!$B$8:$B$73,B208,Traspasos!$D$8:$D$73)</f>
        <v>0</v>
      </c>
      <c r="M208" s="107">
        <f t="shared" si="24"/>
        <v>0</v>
      </c>
      <c r="N208" s="108"/>
      <c r="O208" s="107">
        <f t="shared" si="25"/>
        <v>166682</v>
      </c>
      <c r="P208" s="107">
        <f t="shared" si="26"/>
        <v>0</v>
      </c>
      <c r="Q208" s="107">
        <f t="shared" si="27"/>
        <v>100033.87482984002</v>
      </c>
    </row>
    <row r="209" spans="1:17" x14ac:dyDescent="0.2">
      <c r="A209" s="17"/>
      <c r="B209" s="47" t="s">
        <v>91</v>
      </c>
      <c r="C209" s="2" t="str">
        <f>IFERROR(VLOOKUP(B209,'Inyección reconocida'!$B$9:$C$500,2,0),VLOOKUP(B209,Retiros!$B$9:$C$500,2,0))</f>
        <v>SEN</v>
      </c>
      <c r="D209" s="98">
        <f>SUMIF(Retiros!B:B,$B209,Retiros!P:P)</f>
        <v>0</v>
      </c>
      <c r="E209" s="98">
        <f>SUMIF(Obligación!B:B,$B209,Obligación!P:P)</f>
        <v>0</v>
      </c>
      <c r="F209" s="98">
        <f>SUMIF('Inyección reconocida'!B:B,$B209,'Inyección reconocida'!P:P)</f>
        <v>0</v>
      </c>
      <c r="G209" s="98">
        <f t="shared" si="21"/>
        <v>0</v>
      </c>
      <c r="H209" s="16">
        <v>0</v>
      </c>
      <c r="I209" s="16">
        <v>0</v>
      </c>
      <c r="J209" s="98">
        <f t="shared" si="22"/>
        <v>0</v>
      </c>
      <c r="K209" s="98">
        <f t="shared" si="23"/>
        <v>0</v>
      </c>
      <c r="L209" s="107">
        <f>+SUMIF(Traspasos!$C$8:$C$73,B209,Traspasos!$D$8:$D$73)-SUMIF(Traspasos!$B$8:$B$73,B209,Traspasos!$D$8:$D$73)</f>
        <v>0</v>
      </c>
      <c r="M209" s="107">
        <f t="shared" si="24"/>
        <v>0</v>
      </c>
      <c r="N209" s="108"/>
      <c r="O209" s="107">
        <f t="shared" si="25"/>
        <v>0</v>
      </c>
      <c r="P209" s="107">
        <f t="shared" si="26"/>
        <v>0</v>
      </c>
      <c r="Q209" s="107">
        <f t="shared" si="27"/>
        <v>0</v>
      </c>
    </row>
    <row r="210" spans="1:17" x14ac:dyDescent="0.2">
      <c r="A210" s="17"/>
      <c r="B210" s="47" t="s">
        <v>684</v>
      </c>
      <c r="C210" s="2" t="str">
        <f>IFERROR(VLOOKUP(B210,'Inyección reconocida'!$B$9:$C$500,2,0),VLOOKUP(B210,Retiros!$B$9:$C$500,2,0))</f>
        <v>SEN</v>
      </c>
      <c r="D210" s="98">
        <f>SUMIF(Retiros!B:B,$B210,Retiros!P:P)</f>
        <v>68795.242488999997</v>
      </c>
      <c r="E210" s="98">
        <f>SUMIF(Obligación!B:B,$B210,Obligación!P:P)</f>
        <v>6879.5242489000011</v>
      </c>
      <c r="F210" s="98">
        <f>SUMIF('Inyección reconocida'!B:B,$B210,'Inyección reconocida'!P:P)</f>
        <v>64800.864462999998</v>
      </c>
      <c r="G210" s="98">
        <f t="shared" si="21"/>
        <v>57921.340214099997</v>
      </c>
      <c r="H210" s="16">
        <v>11836.613596999996</v>
      </c>
      <c r="I210" s="16">
        <v>1560.8518953299999</v>
      </c>
      <c r="J210" s="98">
        <f t="shared" si="22"/>
        <v>68197.101915769992</v>
      </c>
      <c r="K210" s="98">
        <f t="shared" si="23"/>
        <v>68197.101915769992</v>
      </c>
      <c r="L210" s="107">
        <f>+SUMIF(Traspasos!$C$8:$C$73,B210,Traspasos!$D$8:$D$73)-SUMIF(Traspasos!$B$8:$B$73,B210,Traspasos!$D$8:$D$73)</f>
        <v>0</v>
      </c>
      <c r="M210" s="107">
        <f t="shared" si="24"/>
        <v>0</v>
      </c>
      <c r="N210" s="108"/>
      <c r="O210" s="107">
        <f t="shared" si="25"/>
        <v>68197</v>
      </c>
      <c r="P210" s="107">
        <f t="shared" si="26"/>
        <v>0</v>
      </c>
      <c r="Q210" s="107">
        <f t="shared" si="27"/>
        <v>64800.864462999998</v>
      </c>
    </row>
    <row r="211" spans="1:17" x14ac:dyDescent="0.2">
      <c r="A211" s="17"/>
      <c r="B211" s="47" t="s">
        <v>106</v>
      </c>
      <c r="C211" s="2" t="str">
        <f>IFERROR(VLOOKUP(B211,'Inyección reconocida'!$B$9:$C$500,2,0),VLOOKUP(B211,Retiros!$B$9:$C$500,2,0))</f>
        <v>SEN</v>
      </c>
      <c r="D211" s="98">
        <f>SUMIF(Retiros!B:B,$B211,Retiros!P:P)</f>
        <v>17402.724114823919</v>
      </c>
      <c r="E211" s="98">
        <f>SUMIF(Obligación!B:B,$B211,Obligación!P:P)</f>
        <v>1276.8040974241944</v>
      </c>
      <c r="F211" s="98">
        <f>SUMIF('Inyección reconocida'!B:B,$B211,'Inyección reconocida'!P:P)</f>
        <v>0</v>
      </c>
      <c r="G211" s="98">
        <f t="shared" si="21"/>
        <v>-1276.8040974241944</v>
      </c>
      <c r="H211" s="16">
        <v>0</v>
      </c>
      <c r="I211" s="16">
        <v>962.60905274649883</v>
      </c>
      <c r="J211" s="98">
        <f t="shared" si="22"/>
        <v>-2239.4131501706934</v>
      </c>
      <c r="K211" s="98">
        <f t="shared" si="23"/>
        <v>0</v>
      </c>
      <c r="L211" s="107">
        <f>+SUMIF(Traspasos!$C$8:$C$73,B211,Traspasos!$D$8:$D$73)-SUMIF(Traspasos!$B$8:$B$73,B211,Traspasos!$D$8:$D$73)</f>
        <v>0</v>
      </c>
      <c r="M211" s="107">
        <f t="shared" si="24"/>
        <v>2239.4131501706934</v>
      </c>
      <c r="N211" s="108"/>
      <c r="O211" s="107">
        <f t="shared" si="25"/>
        <v>-2239</v>
      </c>
      <c r="P211" s="107">
        <f t="shared" si="26"/>
        <v>895.6</v>
      </c>
      <c r="Q211" s="107">
        <f t="shared" si="27"/>
        <v>0</v>
      </c>
    </row>
    <row r="212" spans="1:17" x14ac:dyDescent="0.2">
      <c r="A212" s="17"/>
      <c r="B212" s="47" t="s">
        <v>16</v>
      </c>
      <c r="C212" s="2" t="str">
        <f>IFERROR(VLOOKUP(B212,'Inyección reconocida'!$B$9:$C$500,2,0),VLOOKUP(B212,Retiros!$B$9:$C$500,2,0))</f>
        <v>SEN</v>
      </c>
      <c r="D212" s="98">
        <f>SUMIF(Retiros!B:B,$B212,Retiros!P:P)</f>
        <v>15689.196865</v>
      </c>
      <c r="E212" s="98">
        <f>SUMIF(Obligación!B:B,$B212,Obligación!P:P)</f>
        <v>1568.9196865000001</v>
      </c>
      <c r="F212" s="98">
        <f>SUMIF('Inyección reconocida'!B:B,$B212,'Inyección reconocida'!P:P)</f>
        <v>81539.410991000012</v>
      </c>
      <c r="G212" s="98">
        <f t="shared" si="21"/>
        <v>79970.491304500014</v>
      </c>
      <c r="H212" s="16">
        <v>76719.355408999982</v>
      </c>
      <c r="I212" s="16">
        <v>0</v>
      </c>
      <c r="J212" s="98">
        <f t="shared" si="22"/>
        <v>156689.84671349998</v>
      </c>
      <c r="K212" s="98">
        <f t="shared" si="23"/>
        <v>156689.84671349998</v>
      </c>
      <c r="L212" s="107">
        <f>+SUMIF(Traspasos!$C$8:$C$73,B212,Traspasos!$D$8:$D$73)-SUMIF(Traspasos!$B$8:$B$73,B212,Traspasos!$D$8:$D$73)</f>
        <v>0</v>
      </c>
      <c r="M212" s="107">
        <f t="shared" si="24"/>
        <v>0</v>
      </c>
      <c r="N212" s="108"/>
      <c r="O212" s="107">
        <f t="shared" si="25"/>
        <v>156690</v>
      </c>
      <c r="P212" s="107">
        <f t="shared" si="26"/>
        <v>0</v>
      </c>
      <c r="Q212" s="107">
        <f t="shared" si="27"/>
        <v>81539.410991000012</v>
      </c>
    </row>
    <row r="213" spans="1:17" x14ac:dyDescent="0.2">
      <c r="A213" s="17"/>
      <c r="B213" s="47" t="s">
        <v>0</v>
      </c>
      <c r="C213" s="2" t="str">
        <f>IFERROR(VLOOKUP(B213,'Inyección reconocida'!$B$9:$C$500,2,0),VLOOKUP(B213,Retiros!$B$9:$C$500,2,0))</f>
        <v>SEN</v>
      </c>
      <c r="D213" s="98">
        <f>SUMIF(Retiros!B:B,$B213,Retiros!P:P)</f>
        <v>61009.708552016855</v>
      </c>
      <c r="E213" s="98">
        <f>SUMIF(Obligación!B:B,$B213,Obligación!P:P)</f>
        <v>5419.9425258716874</v>
      </c>
      <c r="F213" s="98">
        <f>SUMIF('Inyección reconocida'!B:B,$B213,'Inyección reconocida'!P:P)</f>
        <v>54630.038529999976</v>
      </c>
      <c r="G213" s="98">
        <f t="shared" si="21"/>
        <v>49210.096004128289</v>
      </c>
      <c r="H213" s="16">
        <v>38906.817484999992</v>
      </c>
      <c r="I213" s="16">
        <v>6336.8108134250006</v>
      </c>
      <c r="J213" s="98">
        <f t="shared" si="22"/>
        <v>81780.102675703281</v>
      </c>
      <c r="K213" s="98">
        <f t="shared" si="23"/>
        <v>81780.102675703281</v>
      </c>
      <c r="L213" s="107">
        <f>+SUMIF(Traspasos!$C$8:$C$73,B213,Traspasos!$D$8:$D$73)-SUMIF(Traspasos!$B$8:$B$73,B213,Traspasos!$D$8:$D$73)</f>
        <v>0</v>
      </c>
      <c r="M213" s="107">
        <f t="shared" si="24"/>
        <v>0</v>
      </c>
      <c r="N213" s="108"/>
      <c r="O213" s="107">
        <f t="shared" si="25"/>
        <v>81780</v>
      </c>
      <c r="P213" s="107">
        <f t="shared" si="26"/>
        <v>0</v>
      </c>
      <c r="Q213" s="107">
        <f t="shared" si="27"/>
        <v>54630.038529999976</v>
      </c>
    </row>
    <row r="214" spans="1:17" x14ac:dyDescent="0.2">
      <c r="A214" s="17"/>
      <c r="B214" s="47" t="s">
        <v>52</v>
      </c>
      <c r="C214" s="2" t="str">
        <f>IFERROR(VLOOKUP(B214,'Inyección reconocida'!$B$9:$C$500,2,0),VLOOKUP(B214,Retiros!$B$9:$C$500,2,0))</f>
        <v>SEN</v>
      </c>
      <c r="D214" s="98">
        <f>SUMIF(Retiros!B:B,$B214,Retiros!P:P)</f>
        <v>21065.509740390993</v>
      </c>
      <c r="E214" s="98">
        <f>SUMIF(Obligación!B:B,$B214,Obligación!P:P)</f>
        <v>1474.5856818273696</v>
      </c>
      <c r="F214" s="98">
        <f>SUMIF('Inyección reconocida'!B:B,$B214,'Inyección reconocida'!P:P)</f>
        <v>0</v>
      </c>
      <c r="G214" s="98">
        <f t="shared" si="21"/>
        <v>-1474.5856818273696</v>
      </c>
      <c r="H214" s="16">
        <v>0</v>
      </c>
      <c r="I214" s="16">
        <v>1316.5418027783392</v>
      </c>
      <c r="J214" s="98">
        <f t="shared" si="22"/>
        <v>-2791.1274846057086</v>
      </c>
      <c r="K214" s="98">
        <f t="shared" si="23"/>
        <v>0</v>
      </c>
      <c r="L214" s="107">
        <f>+SUMIF(Traspasos!$C$8:$C$73,B214,Traspasos!$D$8:$D$73)-SUMIF(Traspasos!$B$8:$B$73,B214,Traspasos!$D$8:$D$73)</f>
        <v>0</v>
      </c>
      <c r="M214" s="107">
        <f t="shared" si="24"/>
        <v>2791.1274846057086</v>
      </c>
      <c r="N214" s="108"/>
      <c r="O214" s="107">
        <f t="shared" si="25"/>
        <v>-2791</v>
      </c>
      <c r="P214" s="107">
        <f t="shared" si="26"/>
        <v>1116.4000000000001</v>
      </c>
      <c r="Q214" s="107">
        <f t="shared" si="27"/>
        <v>0</v>
      </c>
    </row>
    <row r="215" spans="1:17" x14ac:dyDescent="0.2">
      <c r="A215" s="17"/>
      <c r="B215" s="47" t="s">
        <v>21</v>
      </c>
      <c r="C215" s="2" t="str">
        <f>IFERROR(VLOOKUP(B215,'Inyección reconocida'!$B$9:$C$500,2,0),VLOOKUP(B215,Retiros!$B$9:$C$500,2,0))</f>
        <v>SEN</v>
      </c>
      <c r="D215" s="98">
        <f>SUMIF(Retiros!B:B,$B215,Retiros!P:P)</f>
        <v>0</v>
      </c>
      <c r="E215" s="98">
        <f>SUMIF(Obligación!B:B,$B215,Obligación!P:P)</f>
        <v>0</v>
      </c>
      <c r="F215" s="98">
        <f>SUMIF('Inyección reconocida'!B:B,$B215,'Inyección reconocida'!P:P)</f>
        <v>0</v>
      </c>
      <c r="G215" s="98">
        <f t="shared" si="21"/>
        <v>0</v>
      </c>
      <c r="H215" s="16">
        <v>0</v>
      </c>
      <c r="I215" s="16">
        <v>0</v>
      </c>
      <c r="J215" s="98">
        <f t="shared" si="22"/>
        <v>0</v>
      </c>
      <c r="K215" s="98">
        <f t="shared" si="23"/>
        <v>0</v>
      </c>
      <c r="L215" s="107">
        <f>+SUMIF(Traspasos!$C$8:$C$73,B215,Traspasos!$D$8:$D$73)-SUMIF(Traspasos!$B$8:$B$73,B215,Traspasos!$D$8:$D$73)</f>
        <v>0</v>
      </c>
      <c r="M215" s="107">
        <f t="shared" si="24"/>
        <v>0</v>
      </c>
      <c r="N215" s="108"/>
      <c r="O215" s="107">
        <f t="shared" si="25"/>
        <v>0</v>
      </c>
      <c r="P215" s="107">
        <f t="shared" si="26"/>
        <v>0</v>
      </c>
      <c r="Q215" s="107">
        <f t="shared" si="27"/>
        <v>0</v>
      </c>
    </row>
    <row r="216" spans="1:17" x14ac:dyDescent="0.2">
      <c r="A216" s="17"/>
      <c r="B216" s="47" t="s">
        <v>680</v>
      </c>
      <c r="C216" s="2" t="str">
        <f>IFERROR(VLOOKUP(B216,'Inyección reconocida'!$B$9:$C$500,2,0),VLOOKUP(B216,Retiros!$B$9:$C$500,2,0))</f>
        <v>SEN</v>
      </c>
      <c r="D216" s="98">
        <f>SUMIF(Retiros!B:B,$B216,Retiros!P:P)</f>
        <v>0</v>
      </c>
      <c r="E216" s="98">
        <f>SUMIF(Obligación!B:B,$B216,Obligación!P:P)</f>
        <v>0</v>
      </c>
      <c r="F216" s="98">
        <f>SUMIF('Inyección reconocida'!B:B,$B216,'Inyección reconocida'!P:P)</f>
        <v>0</v>
      </c>
      <c r="G216" s="98">
        <f t="shared" si="21"/>
        <v>0</v>
      </c>
      <c r="H216" s="16">
        <v>0</v>
      </c>
      <c r="I216" s="16">
        <v>0</v>
      </c>
      <c r="J216" s="98">
        <f t="shared" si="22"/>
        <v>0</v>
      </c>
      <c r="K216" s="98">
        <f t="shared" si="23"/>
        <v>0</v>
      </c>
      <c r="L216" s="107">
        <f>+SUMIF(Traspasos!$C$8:$C$73,B216,Traspasos!$D$8:$D$73)-SUMIF(Traspasos!$B$8:$B$73,B216,Traspasos!$D$8:$D$73)</f>
        <v>0</v>
      </c>
      <c r="M216" s="107">
        <f t="shared" si="24"/>
        <v>0</v>
      </c>
      <c r="N216" s="108"/>
      <c r="O216" s="107">
        <f t="shared" si="25"/>
        <v>0</v>
      </c>
      <c r="P216" s="107">
        <f t="shared" si="26"/>
        <v>0</v>
      </c>
      <c r="Q216" s="107">
        <f t="shared" si="27"/>
        <v>0</v>
      </c>
    </row>
    <row r="217" spans="1:17" x14ac:dyDescent="0.2">
      <c r="A217" s="17"/>
      <c r="B217" s="47" t="s">
        <v>679</v>
      </c>
      <c r="C217" s="2" t="str">
        <f>IFERROR(VLOOKUP(B217,'Inyección reconocida'!$B$9:$C$500,2,0),VLOOKUP(B217,Retiros!$B$9:$C$500,2,0))</f>
        <v>SEN</v>
      </c>
      <c r="D217" s="98">
        <f>SUMIF(Retiros!B:B,$B217,Retiros!P:P)</f>
        <v>220478.95398919494</v>
      </c>
      <c r="E217" s="98">
        <f>SUMIF(Obligación!B:B,$B217,Obligación!P:P)</f>
        <v>15716.222415223647</v>
      </c>
      <c r="F217" s="98">
        <f>SUMIF('Inyección reconocida'!B:B,$B217,'Inyección reconocida'!P:P)</f>
        <v>0</v>
      </c>
      <c r="G217" s="98">
        <f t="shared" si="21"/>
        <v>-15716.222415223647</v>
      </c>
      <c r="H217" s="16">
        <v>0</v>
      </c>
      <c r="I217" s="16">
        <v>19176.144811887447</v>
      </c>
      <c r="J217" s="98">
        <f t="shared" si="22"/>
        <v>-34892.367227111092</v>
      </c>
      <c r="K217" s="98">
        <f t="shared" si="23"/>
        <v>0</v>
      </c>
      <c r="L217" s="107">
        <f>+SUMIF(Traspasos!$C$8:$C$73,B217,Traspasos!$D$8:$D$73)-SUMIF(Traspasos!$B$8:$B$73,B217,Traspasos!$D$8:$D$73)</f>
        <v>0</v>
      </c>
      <c r="M217" s="107">
        <f t="shared" si="24"/>
        <v>34892.367227111092</v>
      </c>
      <c r="N217" s="108"/>
      <c r="O217" s="107">
        <f t="shared" si="25"/>
        <v>-34892</v>
      </c>
      <c r="P217" s="107">
        <f t="shared" si="26"/>
        <v>13956.800000000001</v>
      </c>
      <c r="Q217" s="107">
        <f t="shared" si="27"/>
        <v>0</v>
      </c>
    </row>
    <row r="218" spans="1:17" x14ac:dyDescent="0.2">
      <c r="A218" s="17"/>
      <c r="B218" s="47" t="s">
        <v>12</v>
      </c>
      <c r="C218" s="2" t="str">
        <f>IFERROR(VLOOKUP(B218,'Inyección reconocida'!$B$9:$C$500,2,0),VLOOKUP(B218,Retiros!$B$9:$C$500,2,0))</f>
        <v>SEN</v>
      </c>
      <c r="D218" s="98">
        <f>SUMIF(Retiros!B:B,$B218,Retiros!P:P)</f>
        <v>13649.416279999996</v>
      </c>
      <c r="E218" s="98">
        <f>SUMIF(Obligación!B:B,$B218,Obligación!P:P)</f>
        <v>1364.9416279999998</v>
      </c>
      <c r="F218" s="98">
        <f>SUMIF('Inyección reconocida'!B:B,$B218,'Inyección reconocida'!P:P)</f>
        <v>114786.56023100002</v>
      </c>
      <c r="G218" s="98">
        <f t="shared" si="21"/>
        <v>113421.61860300002</v>
      </c>
      <c r="H218" s="16">
        <v>54832.467967999997</v>
      </c>
      <c r="I218" s="16">
        <v>4934.9221159499994</v>
      </c>
      <c r="J218" s="98">
        <f t="shared" si="22"/>
        <v>163319.16445505002</v>
      </c>
      <c r="K218" s="98">
        <f t="shared" si="23"/>
        <v>163319.16445505002</v>
      </c>
      <c r="L218" s="107">
        <f>+SUMIF(Traspasos!$C$8:$C$73,B218,Traspasos!$D$8:$D$73)-SUMIF(Traspasos!$B$8:$B$73,B218,Traspasos!$D$8:$D$73)</f>
        <v>0</v>
      </c>
      <c r="M218" s="107">
        <f t="shared" si="24"/>
        <v>0</v>
      </c>
      <c r="N218" s="108"/>
      <c r="O218" s="107">
        <f t="shared" si="25"/>
        <v>163319</v>
      </c>
      <c r="P218" s="107">
        <f t="shared" si="26"/>
        <v>0</v>
      </c>
      <c r="Q218" s="107">
        <f t="shared" si="27"/>
        <v>114786.56023100002</v>
      </c>
    </row>
    <row r="219" spans="1:17" x14ac:dyDescent="0.2">
      <c r="A219" s="17"/>
      <c r="B219" s="47" t="s">
        <v>92</v>
      </c>
      <c r="C219" s="2" t="str">
        <f>IFERROR(VLOOKUP(B219,'Inyección reconocida'!$B$9:$C$500,2,0),VLOOKUP(B219,Retiros!$B$9:$C$500,2,0))</f>
        <v>SEN</v>
      </c>
      <c r="D219" s="98">
        <f>SUMIF(Retiros!B:B,$B219,Retiros!P:P)</f>
        <v>0</v>
      </c>
      <c r="E219" s="98">
        <f>SUMIF(Obligación!B:B,$B219,Obligación!P:P)</f>
        <v>0</v>
      </c>
      <c r="F219" s="98">
        <f>SUMIF('Inyección reconocida'!B:B,$B219,'Inyección reconocida'!P:P)</f>
        <v>0</v>
      </c>
      <c r="G219" s="98">
        <f t="shared" si="21"/>
        <v>0</v>
      </c>
      <c r="H219" s="16">
        <v>0</v>
      </c>
      <c r="I219" s="16">
        <v>0</v>
      </c>
      <c r="J219" s="98">
        <f t="shared" si="22"/>
        <v>0</v>
      </c>
      <c r="K219" s="98">
        <f t="shared" si="23"/>
        <v>0</v>
      </c>
      <c r="L219" s="107">
        <f>+SUMIF(Traspasos!$C$8:$C$73,B219,Traspasos!$D$8:$D$73)-SUMIF(Traspasos!$B$8:$B$73,B219,Traspasos!$D$8:$D$73)</f>
        <v>0</v>
      </c>
      <c r="M219" s="107">
        <f t="shared" si="24"/>
        <v>0</v>
      </c>
      <c r="N219" s="108"/>
      <c r="O219" s="107">
        <f t="shared" si="25"/>
        <v>0</v>
      </c>
      <c r="P219" s="107">
        <f t="shared" si="26"/>
        <v>0</v>
      </c>
      <c r="Q219" s="107">
        <f t="shared" si="27"/>
        <v>0</v>
      </c>
    </row>
    <row r="220" spans="1:17" x14ac:dyDescent="0.2">
      <c r="A220" s="17"/>
      <c r="B220" s="47" t="s">
        <v>751</v>
      </c>
      <c r="C220" s="2" t="str">
        <f>IFERROR(VLOOKUP(B220,'Inyección reconocida'!$B$9:$C$500,2,0),VLOOKUP(B220,Retiros!$B$9:$C$500,2,0))</f>
        <v>SEN</v>
      </c>
      <c r="D220" s="98">
        <f>SUMIF(Retiros!B:B,$B220,Retiros!P:P)</f>
        <v>0</v>
      </c>
      <c r="E220" s="98">
        <f>SUMIF(Obligación!B:B,$B220,Obligación!P:P)</f>
        <v>0</v>
      </c>
      <c r="F220" s="98">
        <f>SUMIF('Inyección reconocida'!B:B,$B220,'Inyección reconocida'!P:P)</f>
        <v>2885.2270500000022</v>
      </c>
      <c r="G220" s="98">
        <f t="shared" si="21"/>
        <v>2885.2270500000022</v>
      </c>
      <c r="H220" s="16">
        <v>0</v>
      </c>
      <c r="I220" s="16">
        <v>0</v>
      </c>
      <c r="J220" s="98">
        <f t="shared" si="22"/>
        <v>2885.2270500000022</v>
      </c>
      <c r="K220" s="98">
        <f t="shared" si="23"/>
        <v>2885.2270500000022</v>
      </c>
      <c r="L220" s="107">
        <f>+SUMIF(Traspasos!$C$8:$C$73,B220,Traspasos!$D$8:$D$73)-SUMIF(Traspasos!$B$8:$B$73,B220,Traspasos!$D$8:$D$73)</f>
        <v>0</v>
      </c>
      <c r="M220" s="107">
        <f t="shared" si="24"/>
        <v>0</v>
      </c>
      <c r="N220" s="108"/>
      <c r="O220" s="107">
        <f t="shared" si="25"/>
        <v>2885</v>
      </c>
      <c r="P220" s="107">
        <f t="shared" si="26"/>
        <v>0</v>
      </c>
      <c r="Q220" s="107">
        <f t="shared" si="27"/>
        <v>2885</v>
      </c>
    </row>
    <row r="221" spans="1:17" x14ac:dyDescent="0.2">
      <c r="A221" s="17"/>
      <c r="B221" s="47" t="s">
        <v>145</v>
      </c>
      <c r="C221" s="2" t="str">
        <f>IFERROR(VLOOKUP(B221,'Inyección reconocida'!$B$9:$C$500,2,0),VLOOKUP(B221,Retiros!$B$9:$C$500,2,0))</f>
        <v>SEN</v>
      </c>
      <c r="D221" s="98">
        <f>SUMIF(Retiros!B:B,$B221,Retiros!P:P)</f>
        <v>0</v>
      </c>
      <c r="E221" s="98">
        <f>SUMIF(Obligación!B:B,$B221,Obligación!P:P)</f>
        <v>0</v>
      </c>
      <c r="F221" s="98">
        <f>SUMIF('Inyección reconocida'!B:B,$B221,'Inyección reconocida'!P:P)</f>
        <v>4402.3004740000006</v>
      </c>
      <c r="G221" s="98">
        <f t="shared" si="21"/>
        <v>4402.3004740000006</v>
      </c>
      <c r="H221" s="16">
        <v>4303.9746569999998</v>
      </c>
      <c r="I221" s="16">
        <v>0</v>
      </c>
      <c r="J221" s="98">
        <f t="shared" si="22"/>
        <v>8706.2751310000003</v>
      </c>
      <c r="K221" s="98">
        <f t="shared" si="23"/>
        <v>8706.2751310000003</v>
      </c>
      <c r="L221" s="107">
        <f>+SUMIF(Traspasos!$C$8:$C$73,B221,Traspasos!$D$8:$D$73)-SUMIF(Traspasos!$B$8:$B$73,B221,Traspasos!$D$8:$D$73)</f>
        <v>0</v>
      </c>
      <c r="M221" s="107">
        <f t="shared" si="24"/>
        <v>0</v>
      </c>
      <c r="N221" s="108"/>
      <c r="O221" s="107">
        <f t="shared" si="25"/>
        <v>8706</v>
      </c>
      <c r="P221" s="107">
        <f t="shared" si="26"/>
        <v>0</v>
      </c>
      <c r="Q221" s="107">
        <f t="shared" si="27"/>
        <v>4402.3004740000006</v>
      </c>
    </row>
    <row r="222" spans="1:17" x14ac:dyDescent="0.2">
      <c r="A222" s="17"/>
      <c r="B222" s="47" t="s">
        <v>93</v>
      </c>
      <c r="C222" s="2" t="str">
        <f>IFERROR(VLOOKUP(B222,'Inyección reconocida'!$B$9:$C$500,2,0),VLOOKUP(B222,Retiros!$B$9:$C$500,2,0))</f>
        <v>SEN</v>
      </c>
      <c r="D222" s="98">
        <f>SUMIF(Retiros!B:B,$B222,Retiros!P:P)</f>
        <v>546969.30090592278</v>
      </c>
      <c r="E222" s="98">
        <f>SUMIF(Obligación!B:B,$B222,Obligación!P:P)</f>
        <v>47507.091658224475</v>
      </c>
      <c r="F222" s="98">
        <f>SUMIF('Inyección reconocida'!B:B,$B222,'Inyección reconocida'!P:P)</f>
        <v>480824.97363500006</v>
      </c>
      <c r="G222" s="98">
        <f t="shared" si="21"/>
        <v>433317.88197677559</v>
      </c>
      <c r="H222" s="16">
        <v>421127.44916900009</v>
      </c>
      <c r="I222" s="16">
        <v>47576.907819256456</v>
      </c>
      <c r="J222" s="98">
        <f t="shared" si="22"/>
        <v>806868.4233265192</v>
      </c>
      <c r="K222" s="98">
        <f t="shared" si="23"/>
        <v>806868.4233265192</v>
      </c>
      <c r="L222" s="107">
        <f>+SUMIF(Traspasos!$C$8:$C$73,B222,Traspasos!$D$8:$D$73)-SUMIF(Traspasos!$B$8:$B$73,B222,Traspasos!$D$8:$D$73)</f>
        <v>0</v>
      </c>
      <c r="M222" s="107">
        <f t="shared" si="24"/>
        <v>0</v>
      </c>
      <c r="N222" s="108"/>
      <c r="O222" s="107">
        <f t="shared" si="25"/>
        <v>806868</v>
      </c>
      <c r="P222" s="107">
        <f t="shared" si="26"/>
        <v>0</v>
      </c>
      <c r="Q222" s="107">
        <f t="shared" si="27"/>
        <v>480824.97363500006</v>
      </c>
    </row>
    <row r="223" spans="1:17" x14ac:dyDescent="0.2">
      <c r="A223" s="17"/>
      <c r="B223" s="47" t="s">
        <v>331</v>
      </c>
      <c r="C223" s="2" t="str">
        <f>IFERROR(VLOOKUP(B223,'Inyección reconocida'!$B$9:$C$500,2,0),VLOOKUP(B223,Retiros!$B$9:$C$500,2,0))</f>
        <v>SEN</v>
      </c>
      <c r="D223" s="98">
        <f>SUMIF(Retiros!B:B,$B223,Retiros!P:P)</f>
        <v>34337.129075000004</v>
      </c>
      <c r="E223" s="98">
        <f>SUMIF(Obligación!B:B,$B223,Obligación!P:P)</f>
        <v>3069.8522622800001</v>
      </c>
      <c r="F223" s="98">
        <f>SUMIF('Inyección reconocida'!B:B,$B223,'Inyección reconocida'!P:P)</f>
        <v>25627.070590000003</v>
      </c>
      <c r="G223" s="98">
        <f t="shared" si="21"/>
        <v>22557.218327720002</v>
      </c>
      <c r="H223" s="16">
        <v>25859.427606999998</v>
      </c>
      <c r="I223" s="16">
        <v>2842.4776084700002</v>
      </c>
      <c r="J223" s="98">
        <f t="shared" si="22"/>
        <v>45574.168326250001</v>
      </c>
      <c r="K223" s="98">
        <f t="shared" si="23"/>
        <v>45574.168326250001</v>
      </c>
      <c r="L223" s="107">
        <f>+SUMIF(Traspasos!$C$8:$C$73,B223,Traspasos!$D$8:$D$73)-SUMIF(Traspasos!$B$8:$B$73,B223,Traspasos!$D$8:$D$73)</f>
        <v>0</v>
      </c>
      <c r="M223" s="107">
        <f t="shared" si="24"/>
        <v>0</v>
      </c>
      <c r="N223" s="108"/>
      <c r="O223" s="107">
        <f t="shared" si="25"/>
        <v>45574</v>
      </c>
      <c r="P223" s="107">
        <f t="shared" si="26"/>
        <v>0</v>
      </c>
      <c r="Q223" s="107">
        <f t="shared" si="27"/>
        <v>25627.070590000003</v>
      </c>
    </row>
    <row r="224" spans="1:17" x14ac:dyDescent="0.2">
      <c r="A224" s="17"/>
      <c r="B224" s="47" t="s">
        <v>748</v>
      </c>
      <c r="C224" s="2" t="str">
        <f>IFERROR(VLOOKUP(B224,'Inyección reconocida'!$B$9:$C$500,2,0),VLOOKUP(B224,Retiros!$B$9:$C$500,2,0))</f>
        <v>SEN</v>
      </c>
      <c r="D224" s="98">
        <f>SUMIF(Retiros!B:B,$B224,Retiros!P:P)</f>
        <v>0</v>
      </c>
      <c r="E224" s="98">
        <f>SUMIF(Obligación!B:B,$B224,Obligación!P:P)</f>
        <v>0</v>
      </c>
      <c r="F224" s="98">
        <f>SUMIF('Inyección reconocida'!B:B,$B224,'Inyección reconocida'!P:P)</f>
        <v>4390.6639989999985</v>
      </c>
      <c r="G224" s="98">
        <f t="shared" si="21"/>
        <v>4390.6639989999985</v>
      </c>
      <c r="H224" s="16">
        <v>0</v>
      </c>
      <c r="I224" s="16">
        <v>0</v>
      </c>
      <c r="J224" s="98">
        <f t="shared" si="22"/>
        <v>4390.6639989999985</v>
      </c>
      <c r="K224" s="98">
        <f t="shared" si="23"/>
        <v>4390.6639989999985</v>
      </c>
      <c r="L224" s="107">
        <f>+SUMIF(Traspasos!$C$8:$C$73,B224,Traspasos!$D$8:$D$73)-SUMIF(Traspasos!$B$8:$B$73,B224,Traspasos!$D$8:$D$73)</f>
        <v>0</v>
      </c>
      <c r="M224" s="107">
        <f t="shared" si="24"/>
        <v>0</v>
      </c>
      <c r="N224" s="108"/>
      <c r="O224" s="107">
        <f t="shared" si="25"/>
        <v>4391</v>
      </c>
      <c r="P224" s="107">
        <f t="shared" si="26"/>
        <v>0</v>
      </c>
      <c r="Q224" s="107">
        <f t="shared" si="27"/>
        <v>4390.6639989999985</v>
      </c>
    </row>
    <row r="225" spans="1:17" x14ac:dyDescent="0.2">
      <c r="A225" s="17"/>
      <c r="B225" s="47" t="s">
        <v>752</v>
      </c>
      <c r="C225" s="2" t="str">
        <f>IFERROR(VLOOKUP(B225,'Inyección reconocida'!$B$9:$C$500,2,0),VLOOKUP(B225,Retiros!$B$9:$C$500,2,0))</f>
        <v>SEN</v>
      </c>
      <c r="D225" s="98">
        <f>SUMIF(Retiros!B:B,$B225,Retiros!P:P)</f>
        <v>0</v>
      </c>
      <c r="E225" s="98">
        <f>SUMIF(Obligación!B:B,$B225,Obligación!P:P)</f>
        <v>0</v>
      </c>
      <c r="F225" s="98">
        <f>SUMIF('Inyección reconocida'!B:B,$B225,'Inyección reconocida'!P:P)</f>
        <v>4429.312551</v>
      </c>
      <c r="G225" s="98">
        <f t="shared" si="21"/>
        <v>4429.312551</v>
      </c>
      <c r="H225" s="16">
        <v>0</v>
      </c>
      <c r="I225" s="16">
        <v>0</v>
      </c>
      <c r="J225" s="98">
        <f t="shared" si="22"/>
        <v>4429.312551</v>
      </c>
      <c r="K225" s="98">
        <f t="shared" si="23"/>
        <v>4429.312551</v>
      </c>
      <c r="L225" s="107">
        <f>+SUMIF(Traspasos!$C$8:$C$73,B225,Traspasos!$D$8:$D$73)-SUMIF(Traspasos!$B$8:$B$73,B225,Traspasos!$D$8:$D$73)</f>
        <v>0</v>
      </c>
      <c r="M225" s="107">
        <f t="shared" si="24"/>
        <v>0</v>
      </c>
      <c r="N225" s="108"/>
      <c r="O225" s="107">
        <f t="shared" si="25"/>
        <v>4429</v>
      </c>
      <c r="P225" s="107">
        <f t="shared" si="26"/>
        <v>0</v>
      </c>
      <c r="Q225" s="107">
        <f t="shared" si="27"/>
        <v>4429</v>
      </c>
    </row>
    <row r="226" spans="1:17" x14ac:dyDescent="0.2">
      <c r="A226" s="17"/>
      <c r="B226" s="47" t="s">
        <v>8</v>
      </c>
      <c r="C226" s="2" t="str">
        <f>IFERROR(VLOOKUP(B226,'Inyección reconocida'!$B$9:$C$500,2,0),VLOOKUP(B226,Retiros!$B$9:$C$500,2,0))</f>
        <v>SEN</v>
      </c>
      <c r="D226" s="98">
        <f>SUMIF(Retiros!B:B,$B226,Retiros!P:P)</f>
        <v>314394.05769299989</v>
      </c>
      <c r="E226" s="98">
        <f>SUMIF(Obligación!B:B,$B226,Obligación!P:P)</f>
        <v>22170.130901609995</v>
      </c>
      <c r="F226" s="98">
        <f>SUMIF('Inyección reconocida'!B:B,$B226,'Inyección reconocida'!P:P)</f>
        <v>0</v>
      </c>
      <c r="G226" s="98">
        <f t="shared" si="21"/>
        <v>-22170.130901609995</v>
      </c>
      <c r="H226" s="16">
        <v>0</v>
      </c>
      <c r="I226" s="16">
        <v>19040.544437720004</v>
      </c>
      <c r="J226" s="98">
        <f t="shared" si="22"/>
        <v>-41210.675339330002</v>
      </c>
      <c r="K226" s="98">
        <f t="shared" si="23"/>
        <v>0</v>
      </c>
      <c r="L226" s="107">
        <f>+SUMIF(Traspasos!$C$8:$C$73,B226,Traspasos!$D$8:$D$73)-SUMIF(Traspasos!$B$8:$B$73,B226,Traspasos!$D$8:$D$73)</f>
        <v>0</v>
      </c>
      <c r="M226" s="107">
        <f t="shared" si="24"/>
        <v>41210.675339330002</v>
      </c>
      <c r="N226" s="108"/>
      <c r="O226" s="107">
        <f t="shared" si="25"/>
        <v>-41211</v>
      </c>
      <c r="P226" s="107">
        <f t="shared" si="26"/>
        <v>16484.400000000001</v>
      </c>
      <c r="Q226" s="107">
        <f t="shared" si="27"/>
        <v>0</v>
      </c>
    </row>
    <row r="227" spans="1:17" x14ac:dyDescent="0.2">
      <c r="A227" s="17"/>
      <c r="B227" s="47" t="s">
        <v>94</v>
      </c>
      <c r="C227" s="2" t="str">
        <f>IFERROR(VLOOKUP(B227,'Inyección reconocida'!$B$9:$C$500,2,0),VLOOKUP(B227,Retiros!$B$9:$C$500,2,0))</f>
        <v>SEN</v>
      </c>
      <c r="D227" s="98">
        <f>SUMIF(Retiros!B:B,$B227,Retiros!P:P)</f>
        <v>0</v>
      </c>
      <c r="E227" s="98">
        <f>SUMIF(Obligación!B:B,$B227,Obligación!P:P)</f>
        <v>0</v>
      </c>
      <c r="F227" s="98">
        <f>SUMIF('Inyección reconocida'!B:B,$B227,'Inyección reconocida'!P:P)</f>
        <v>5016.7046489999993</v>
      </c>
      <c r="G227" s="98">
        <f t="shared" si="21"/>
        <v>5016.7046489999993</v>
      </c>
      <c r="H227" s="16">
        <v>0</v>
      </c>
      <c r="I227" s="16">
        <v>0</v>
      </c>
      <c r="J227" s="98">
        <f t="shared" si="22"/>
        <v>5016.7046489999993</v>
      </c>
      <c r="K227" s="98">
        <f t="shared" si="23"/>
        <v>5016.7046489999993</v>
      </c>
      <c r="L227" s="107">
        <f>+SUMIF(Traspasos!$C$8:$C$73,B227,Traspasos!$D$8:$D$73)-SUMIF(Traspasos!$B$8:$B$73,B227,Traspasos!$D$8:$D$73)</f>
        <v>0</v>
      </c>
      <c r="M227" s="107">
        <f t="shared" si="24"/>
        <v>0</v>
      </c>
      <c r="N227" s="108"/>
      <c r="O227" s="107">
        <f t="shared" si="25"/>
        <v>5017</v>
      </c>
      <c r="P227" s="107">
        <f t="shared" si="26"/>
        <v>0</v>
      </c>
      <c r="Q227" s="107">
        <f t="shared" si="27"/>
        <v>5016.7046489999993</v>
      </c>
    </row>
    <row r="228" spans="1:17" x14ac:dyDescent="0.2">
      <c r="A228" s="17"/>
      <c r="B228" s="47" t="s">
        <v>9</v>
      </c>
      <c r="C228" s="2" t="str">
        <f>IFERROR(VLOOKUP(B228,'Inyección reconocida'!$B$9:$C$500,2,0),VLOOKUP(B228,Retiros!$B$9:$C$500,2,0))</f>
        <v>SEN</v>
      </c>
      <c r="D228" s="98">
        <f>SUMIF(Retiros!B:B,$B228,Retiros!P:P)</f>
        <v>0</v>
      </c>
      <c r="E228" s="98">
        <f>SUMIF(Obligación!B:B,$B228,Obligación!P:P)</f>
        <v>0</v>
      </c>
      <c r="F228" s="98">
        <f>SUMIF('Inyección reconocida'!B:B,$B228,'Inyección reconocida'!P:P)</f>
        <v>0</v>
      </c>
      <c r="G228" s="98">
        <f t="shared" si="21"/>
        <v>0</v>
      </c>
      <c r="H228" s="16">
        <v>0</v>
      </c>
      <c r="I228" s="16">
        <v>0</v>
      </c>
      <c r="J228" s="98">
        <f t="shared" si="22"/>
        <v>0</v>
      </c>
      <c r="K228" s="98">
        <f t="shared" si="23"/>
        <v>0</v>
      </c>
      <c r="L228" s="107">
        <f>+SUMIF(Traspasos!$C$8:$C$73,B228,Traspasos!$D$8:$D$73)-SUMIF(Traspasos!$B$8:$B$73,B228,Traspasos!$D$8:$D$73)</f>
        <v>0</v>
      </c>
      <c r="M228" s="107">
        <f t="shared" si="24"/>
        <v>0</v>
      </c>
      <c r="N228" s="108"/>
      <c r="O228" s="107">
        <f t="shared" si="25"/>
        <v>0</v>
      </c>
      <c r="P228" s="107">
        <f t="shared" si="26"/>
        <v>0</v>
      </c>
      <c r="Q228" s="107">
        <f t="shared" si="27"/>
        <v>0</v>
      </c>
    </row>
    <row r="229" spans="1:17" x14ac:dyDescent="0.2">
      <c r="A229" s="17"/>
      <c r="B229" s="47" t="s">
        <v>765</v>
      </c>
      <c r="C229" s="2" t="str">
        <f>IFERROR(VLOOKUP(B229,'Inyección reconocida'!$B$9:$C$500,2,0),VLOOKUP(B229,Retiros!$B$9:$C$500,2,0))</f>
        <v>SEN</v>
      </c>
      <c r="D229" s="98">
        <f>SUMIF(Retiros!B:B,$B229,Retiros!P:P)</f>
        <v>0</v>
      </c>
      <c r="E229" s="98">
        <f>SUMIF(Obligación!B:B,$B229,Obligación!P:P)</f>
        <v>0</v>
      </c>
      <c r="F229" s="98">
        <f>SUMIF('Inyección reconocida'!B:B,$B229,'Inyección reconocida'!P:P)</f>
        <v>2705.6981099999994</v>
      </c>
      <c r="G229" s="98">
        <f t="shared" si="21"/>
        <v>2705.6981099999994</v>
      </c>
      <c r="H229" s="16">
        <v>0</v>
      </c>
      <c r="I229" s="16">
        <v>0</v>
      </c>
      <c r="J229" s="98">
        <f t="shared" si="22"/>
        <v>2705.6981099999994</v>
      </c>
      <c r="K229" s="98">
        <f t="shared" si="23"/>
        <v>2705.6981099999994</v>
      </c>
      <c r="L229" s="107">
        <f>+SUMIF(Traspasos!$C$8:$C$73,B229,Traspasos!$D$8:$D$73)-SUMIF(Traspasos!$B$8:$B$73,B229,Traspasos!$D$8:$D$73)</f>
        <v>0</v>
      </c>
      <c r="M229" s="107">
        <f t="shared" si="24"/>
        <v>0</v>
      </c>
      <c r="N229" s="108"/>
      <c r="O229" s="107">
        <f t="shared" si="25"/>
        <v>2706</v>
      </c>
      <c r="P229" s="107">
        <f t="shared" si="26"/>
        <v>0</v>
      </c>
      <c r="Q229" s="107">
        <f t="shared" si="27"/>
        <v>2705.6981099999994</v>
      </c>
    </row>
    <row r="230" spans="1:17" x14ac:dyDescent="0.2">
      <c r="A230" s="17"/>
      <c r="B230" s="47" t="s">
        <v>152</v>
      </c>
      <c r="C230" s="2" t="str">
        <f>IFERROR(VLOOKUP(B230,'Inyección reconocida'!$B$9:$C$500,2,0),VLOOKUP(B230,Retiros!$B$9:$C$500,2,0))</f>
        <v>SEN</v>
      </c>
      <c r="D230" s="98">
        <f>SUMIF(Retiros!B:B,$B230,Retiros!P:P)</f>
        <v>0</v>
      </c>
      <c r="E230" s="98">
        <f>SUMIF(Obligación!B:B,$B230,Obligación!P:P)</f>
        <v>0</v>
      </c>
      <c r="F230" s="98">
        <f>SUMIF('Inyección reconocida'!B:B,$B230,'Inyección reconocida'!P:P)</f>
        <v>5810.0533620000024</v>
      </c>
      <c r="G230" s="98">
        <f t="shared" si="21"/>
        <v>5810.0533620000024</v>
      </c>
      <c r="H230" s="16">
        <v>5885.7953100000022</v>
      </c>
      <c r="I230" s="16">
        <v>0</v>
      </c>
      <c r="J230" s="98">
        <f t="shared" si="22"/>
        <v>11695.848672000004</v>
      </c>
      <c r="K230" s="98">
        <f t="shared" si="23"/>
        <v>11695.848672000004</v>
      </c>
      <c r="L230" s="107">
        <f>+SUMIF(Traspasos!$C$8:$C$73,B230,Traspasos!$D$8:$D$73)-SUMIF(Traspasos!$B$8:$B$73,B230,Traspasos!$D$8:$D$73)</f>
        <v>0</v>
      </c>
      <c r="M230" s="107">
        <f t="shared" si="24"/>
        <v>0</v>
      </c>
      <c r="N230" s="108"/>
      <c r="O230" s="107">
        <f t="shared" si="25"/>
        <v>11696</v>
      </c>
      <c r="P230" s="107">
        <f t="shared" si="26"/>
        <v>0</v>
      </c>
      <c r="Q230" s="107">
        <f t="shared" si="27"/>
        <v>5810.0533620000024</v>
      </c>
    </row>
    <row r="231" spans="1:17" x14ac:dyDescent="0.2">
      <c r="A231" s="17"/>
      <c r="B231" s="47" t="s">
        <v>710</v>
      </c>
      <c r="C231" s="2" t="str">
        <f>IFERROR(VLOOKUP(B231,'Inyección reconocida'!$B$9:$C$500,2,0),VLOOKUP(B231,Retiros!$B$9:$C$500,2,0))</f>
        <v>SEN</v>
      </c>
      <c r="D231" s="98">
        <f>SUMIF(Retiros!B:B,$B231,Retiros!P:P)</f>
        <v>0</v>
      </c>
      <c r="E231" s="98">
        <f>SUMIF(Obligación!B:B,$B231,Obligación!P:P)</f>
        <v>0</v>
      </c>
      <c r="F231" s="98">
        <f>SUMIF('Inyección reconocida'!B:B,$B231,'Inyección reconocida'!P:P)</f>
        <v>6992.3545289999993</v>
      </c>
      <c r="G231" s="98">
        <f t="shared" si="21"/>
        <v>6992.3545289999993</v>
      </c>
      <c r="H231" s="16">
        <v>1554.1637270000001</v>
      </c>
      <c r="I231" s="16">
        <v>0</v>
      </c>
      <c r="J231" s="98">
        <f t="shared" si="22"/>
        <v>8546.5182559999994</v>
      </c>
      <c r="K231" s="98">
        <f t="shared" si="23"/>
        <v>8546.5182559999994</v>
      </c>
      <c r="L231" s="107">
        <f>+SUMIF(Traspasos!$C$8:$C$73,B231,Traspasos!$D$8:$D$73)-SUMIF(Traspasos!$B$8:$B$73,B231,Traspasos!$D$8:$D$73)</f>
        <v>0</v>
      </c>
      <c r="M231" s="107">
        <f t="shared" si="24"/>
        <v>0</v>
      </c>
      <c r="N231" s="108"/>
      <c r="O231" s="107">
        <f t="shared" si="25"/>
        <v>8547</v>
      </c>
      <c r="P231" s="107">
        <f t="shared" si="26"/>
        <v>0</v>
      </c>
      <c r="Q231" s="107">
        <f t="shared" si="27"/>
        <v>6992.3545289999993</v>
      </c>
    </row>
    <row r="232" spans="1:17" x14ac:dyDescent="0.2">
      <c r="A232" s="17"/>
      <c r="B232" s="47" t="s">
        <v>784</v>
      </c>
      <c r="C232" s="2" t="str">
        <f>IFERROR(VLOOKUP(B232,'Inyección reconocida'!$B$9:$C$500,2,0),VLOOKUP(B232,Retiros!$B$9:$C$500,2,0))</f>
        <v>SEN</v>
      </c>
      <c r="D232" s="98">
        <f>SUMIF(Retiros!B:B,$B232,Retiros!P:P)</f>
        <v>0</v>
      </c>
      <c r="E232" s="98">
        <f>SUMIF(Obligación!B:B,$B232,Obligación!P:P)</f>
        <v>0</v>
      </c>
      <c r="F232" s="98">
        <f>SUMIF('Inyección reconocida'!B:B,$B232,'Inyección reconocida'!P:P)</f>
        <v>1998.5448569999999</v>
      </c>
      <c r="G232" s="98">
        <f t="shared" si="21"/>
        <v>1998.5448569999999</v>
      </c>
      <c r="H232" s="16">
        <v>0</v>
      </c>
      <c r="I232" s="16">
        <v>0</v>
      </c>
      <c r="J232" s="98">
        <f t="shared" si="22"/>
        <v>1998.5448569999999</v>
      </c>
      <c r="K232" s="98">
        <f t="shared" si="23"/>
        <v>1998.5448569999999</v>
      </c>
      <c r="L232" s="107">
        <f>+SUMIF(Traspasos!$C$8:$C$73,B232,Traspasos!$D$8:$D$73)-SUMIF(Traspasos!$B$8:$B$73,B232,Traspasos!$D$8:$D$73)</f>
        <v>0</v>
      </c>
      <c r="M232" s="107">
        <f t="shared" si="24"/>
        <v>0</v>
      </c>
      <c r="N232" s="108"/>
      <c r="O232" s="107">
        <f t="shared" si="25"/>
        <v>1999</v>
      </c>
      <c r="P232" s="107">
        <f t="shared" si="26"/>
        <v>0</v>
      </c>
      <c r="Q232" s="107">
        <f t="shared" si="27"/>
        <v>1998.5448569999999</v>
      </c>
    </row>
    <row r="233" spans="1:17" x14ac:dyDescent="0.2">
      <c r="A233" s="17"/>
      <c r="B233" s="47" t="s">
        <v>747</v>
      </c>
      <c r="C233" s="2" t="str">
        <f>IFERROR(VLOOKUP(B233,'Inyección reconocida'!$B$9:$C$500,2,0),VLOOKUP(B233,Retiros!$B$9:$C$500,2,0))</f>
        <v>SEN</v>
      </c>
      <c r="D233" s="98">
        <f>SUMIF(Retiros!B:B,$B233,Retiros!P:P)</f>
        <v>0</v>
      </c>
      <c r="E233" s="98">
        <f>SUMIF(Obligación!B:B,$B233,Obligación!P:P)</f>
        <v>0</v>
      </c>
      <c r="F233" s="98">
        <f>SUMIF('Inyección reconocida'!B:B,$B233,'Inyección reconocida'!P:P)</f>
        <v>4610.6656060000014</v>
      </c>
      <c r="G233" s="98">
        <f t="shared" si="21"/>
        <v>4610.6656060000014</v>
      </c>
      <c r="H233" s="16">
        <v>0</v>
      </c>
      <c r="I233" s="16">
        <v>0</v>
      </c>
      <c r="J233" s="98">
        <f t="shared" si="22"/>
        <v>4610.6656060000014</v>
      </c>
      <c r="K233" s="98">
        <f t="shared" si="23"/>
        <v>4610.6656060000014</v>
      </c>
      <c r="L233" s="107">
        <f>+SUMIF(Traspasos!$C$8:$C$73,B233,Traspasos!$D$8:$D$73)-SUMIF(Traspasos!$B$8:$B$73,B233,Traspasos!$D$8:$D$73)</f>
        <v>0</v>
      </c>
      <c r="M233" s="107">
        <f t="shared" si="24"/>
        <v>0</v>
      </c>
      <c r="N233" s="108"/>
      <c r="O233" s="107">
        <f t="shared" si="25"/>
        <v>4611</v>
      </c>
      <c r="P233" s="107">
        <f t="shared" si="26"/>
        <v>0</v>
      </c>
      <c r="Q233" s="107">
        <f t="shared" si="27"/>
        <v>4610.6656060000014</v>
      </c>
    </row>
    <row r="234" spans="1:17" x14ac:dyDescent="0.2">
      <c r="A234" s="17"/>
      <c r="B234" s="47" t="s">
        <v>777</v>
      </c>
      <c r="C234" s="2" t="str">
        <f>IFERROR(VLOOKUP(B234,'Inyección reconocida'!$B$9:$C$500,2,0),VLOOKUP(B234,Retiros!$B$9:$C$500,2,0))</f>
        <v>SEN</v>
      </c>
      <c r="D234" s="98">
        <f>SUMIF(Retiros!B:B,$B234,Retiros!P:P)</f>
        <v>0</v>
      </c>
      <c r="E234" s="98">
        <f>SUMIF(Obligación!B:B,$B234,Obligación!P:P)</f>
        <v>0</v>
      </c>
      <c r="F234" s="98">
        <f>SUMIF('Inyección reconocida'!B:B,$B234,'Inyección reconocida'!P:P)</f>
        <v>2297.9479549999996</v>
      </c>
      <c r="G234" s="98">
        <f t="shared" si="21"/>
        <v>2297.9479549999996</v>
      </c>
      <c r="H234" s="16">
        <v>0</v>
      </c>
      <c r="I234" s="16">
        <v>0</v>
      </c>
      <c r="J234" s="98">
        <f t="shared" si="22"/>
        <v>2297.9479549999996</v>
      </c>
      <c r="K234" s="98">
        <f t="shared" si="23"/>
        <v>2297.9479549999996</v>
      </c>
      <c r="L234" s="107">
        <f>+SUMIF(Traspasos!$C$8:$C$73,B234,Traspasos!$D$8:$D$73)-SUMIF(Traspasos!$B$8:$B$73,B234,Traspasos!$D$8:$D$73)</f>
        <v>0</v>
      </c>
      <c r="M234" s="107">
        <f t="shared" si="24"/>
        <v>0</v>
      </c>
      <c r="N234" s="108"/>
      <c r="O234" s="107">
        <f t="shared" si="25"/>
        <v>2298</v>
      </c>
      <c r="P234" s="107">
        <f t="shared" si="26"/>
        <v>0</v>
      </c>
      <c r="Q234" s="107">
        <f t="shared" si="27"/>
        <v>2297.9479549999996</v>
      </c>
    </row>
    <row r="235" spans="1:17" x14ac:dyDescent="0.2">
      <c r="A235" s="17"/>
      <c r="B235" s="47" t="s">
        <v>640</v>
      </c>
      <c r="C235" s="2" t="str">
        <f>IFERROR(VLOOKUP(B235,'Inyección reconocida'!$B$9:$C$500,2,0),VLOOKUP(B235,Retiros!$B$9:$C$500,2,0))</f>
        <v>SEN</v>
      </c>
      <c r="D235" s="98">
        <f>SUMIF(Retiros!B:B,$B235,Retiros!P:P)</f>
        <v>0</v>
      </c>
      <c r="E235" s="98">
        <f>SUMIF(Obligación!B:B,$B235,Obligación!P:P)</f>
        <v>0</v>
      </c>
      <c r="F235" s="98">
        <f>SUMIF('Inyección reconocida'!B:B,$B235,'Inyección reconocida'!P:P)</f>
        <v>0</v>
      </c>
      <c r="G235" s="98">
        <f t="shared" si="21"/>
        <v>0</v>
      </c>
      <c r="H235" s="16">
        <v>167579.60944438004</v>
      </c>
      <c r="I235" s="16">
        <v>0</v>
      </c>
      <c r="J235" s="98">
        <f t="shared" si="22"/>
        <v>167579.60944438004</v>
      </c>
      <c r="K235" s="98">
        <f t="shared" si="23"/>
        <v>167579.60944438004</v>
      </c>
      <c r="L235" s="107">
        <f>+SUMIF(Traspasos!$C$8:$C$73,B235,Traspasos!$D$8:$D$73)-SUMIF(Traspasos!$B$8:$B$73,B235,Traspasos!$D$8:$D$73)</f>
        <v>0</v>
      </c>
      <c r="M235" s="107">
        <f t="shared" si="24"/>
        <v>0</v>
      </c>
      <c r="N235" s="108"/>
      <c r="O235" s="107">
        <f t="shared" si="25"/>
        <v>167580</v>
      </c>
      <c r="P235" s="107">
        <f t="shared" si="26"/>
        <v>0</v>
      </c>
      <c r="Q235" s="107">
        <f t="shared" si="27"/>
        <v>0</v>
      </c>
    </row>
    <row r="236" spans="1:17" x14ac:dyDescent="0.2">
      <c r="A236" s="17"/>
      <c r="B236" s="47" t="s">
        <v>794</v>
      </c>
      <c r="C236" s="2" t="str">
        <f>IFERROR(VLOOKUP(B236,'Inyección reconocida'!$B$9:$C$500,2,0),VLOOKUP(B236,Retiros!$B$9:$C$500,2,0))</f>
        <v>SEN</v>
      </c>
      <c r="D236" s="98">
        <f>SUMIF(Retiros!B:B,$B236,Retiros!P:P)</f>
        <v>0</v>
      </c>
      <c r="E236" s="98">
        <f>SUMIF(Obligación!B:B,$B236,Obligación!P:P)</f>
        <v>0</v>
      </c>
      <c r="F236" s="98">
        <f>SUMIF('Inyección reconocida'!B:B,$B236,'Inyección reconocida'!P:P)</f>
        <v>163079.94050167885</v>
      </c>
      <c r="G236" s="98">
        <f t="shared" si="21"/>
        <v>163079.94050167885</v>
      </c>
      <c r="H236" s="16">
        <v>0</v>
      </c>
      <c r="I236" s="16">
        <v>0</v>
      </c>
      <c r="J236" s="98">
        <f t="shared" si="22"/>
        <v>163079.94050167885</v>
      </c>
      <c r="K236" s="98">
        <f t="shared" si="23"/>
        <v>163079.94050167885</v>
      </c>
      <c r="L236" s="107">
        <f>+SUMIF(Traspasos!$C$8:$C$73,B236,Traspasos!$D$8:$D$73)-SUMIF(Traspasos!$B$8:$B$73,B236,Traspasos!$D$8:$D$73)</f>
        <v>0</v>
      </c>
      <c r="M236" s="107">
        <f t="shared" si="24"/>
        <v>0</v>
      </c>
      <c r="N236" s="108"/>
      <c r="O236" s="107">
        <f t="shared" si="25"/>
        <v>163080</v>
      </c>
      <c r="P236" s="107">
        <f t="shared" si="26"/>
        <v>0</v>
      </c>
      <c r="Q236" s="107">
        <f t="shared" si="27"/>
        <v>163079.94050167885</v>
      </c>
    </row>
    <row r="237" spans="1:17" x14ac:dyDescent="0.2">
      <c r="A237" s="17"/>
      <c r="B237" s="47" t="s">
        <v>775</v>
      </c>
      <c r="C237" s="2" t="str">
        <f>IFERROR(VLOOKUP(B237,'Inyección reconocida'!$B$9:$C$500,2,0),VLOOKUP(B237,Retiros!$B$9:$C$500,2,0))</f>
        <v>SEN</v>
      </c>
      <c r="D237" s="98">
        <f>SUMIF(Retiros!B:B,$B237,Retiros!P:P)</f>
        <v>0</v>
      </c>
      <c r="E237" s="98">
        <f>SUMIF(Obligación!B:B,$B237,Obligación!P:P)</f>
        <v>0</v>
      </c>
      <c r="F237" s="98">
        <f>SUMIF('Inyección reconocida'!B:B,$B237,'Inyección reconocida'!P:P)</f>
        <v>1004.1331739999998</v>
      </c>
      <c r="G237" s="98">
        <f t="shared" si="21"/>
        <v>1004.1331739999998</v>
      </c>
      <c r="H237" s="16">
        <v>0</v>
      </c>
      <c r="I237" s="16">
        <v>0</v>
      </c>
      <c r="J237" s="98">
        <f t="shared" si="22"/>
        <v>1004.1331739999998</v>
      </c>
      <c r="K237" s="98">
        <f t="shared" si="23"/>
        <v>1004.1331739999998</v>
      </c>
      <c r="L237" s="107">
        <f>+SUMIF(Traspasos!$C$8:$C$73,B237,Traspasos!$D$8:$D$73)-SUMIF(Traspasos!$B$8:$B$73,B237,Traspasos!$D$8:$D$73)</f>
        <v>0</v>
      </c>
      <c r="M237" s="107">
        <f t="shared" si="24"/>
        <v>0</v>
      </c>
      <c r="N237" s="108"/>
      <c r="O237" s="107">
        <f t="shared" si="25"/>
        <v>1004</v>
      </c>
      <c r="P237" s="107">
        <f t="shared" si="26"/>
        <v>0</v>
      </c>
      <c r="Q237" s="107">
        <f t="shared" si="27"/>
        <v>1004</v>
      </c>
    </row>
    <row r="238" spans="1:17" x14ac:dyDescent="0.2">
      <c r="A238" s="17"/>
      <c r="B238" s="47" t="s">
        <v>565</v>
      </c>
      <c r="C238" s="2" t="str">
        <f>IFERROR(VLOOKUP(B238,'Inyección reconocida'!$B$9:$C$500,2,0),VLOOKUP(B238,Retiros!$B$9:$C$500,2,0))</f>
        <v>SEN</v>
      </c>
      <c r="D238" s="98">
        <f>SUMIF(Retiros!B:B,$B238,Retiros!P:P)</f>
        <v>0</v>
      </c>
      <c r="E238" s="98">
        <f>SUMIF(Obligación!B:B,$B238,Obligación!P:P)</f>
        <v>0</v>
      </c>
      <c r="F238" s="98">
        <f>SUMIF('Inyección reconocida'!B:B,$B238,'Inyección reconocida'!P:P)</f>
        <v>0</v>
      </c>
      <c r="G238" s="98">
        <f t="shared" si="21"/>
        <v>0</v>
      </c>
      <c r="H238" s="16">
        <v>28643.11328812073</v>
      </c>
      <c r="I238" s="16">
        <v>0</v>
      </c>
      <c r="J238" s="98">
        <f t="shared" si="22"/>
        <v>28643.11328812073</v>
      </c>
      <c r="K238" s="98">
        <f t="shared" si="23"/>
        <v>28643.11328812073</v>
      </c>
      <c r="L238" s="107">
        <f>+SUMIF(Traspasos!$C$8:$C$73,B238,Traspasos!$D$8:$D$73)-SUMIF(Traspasos!$B$8:$B$73,B238,Traspasos!$D$8:$D$73)</f>
        <v>0</v>
      </c>
      <c r="M238" s="107">
        <f t="shared" si="24"/>
        <v>0</v>
      </c>
      <c r="N238" s="108"/>
      <c r="O238" s="107">
        <f t="shared" si="25"/>
        <v>28643</v>
      </c>
      <c r="P238" s="107">
        <f t="shared" si="26"/>
        <v>0</v>
      </c>
      <c r="Q238" s="107">
        <f t="shared" si="27"/>
        <v>0</v>
      </c>
    </row>
    <row r="239" spans="1:17" x14ac:dyDescent="0.2">
      <c r="A239" s="17"/>
      <c r="B239" s="47" t="s">
        <v>133</v>
      </c>
      <c r="C239" s="2" t="str">
        <f>IFERROR(VLOOKUP(B239,'Inyección reconocida'!$B$9:$C$500,2,0),VLOOKUP(B239,Retiros!$B$9:$C$500,2,0))</f>
        <v>SEN</v>
      </c>
      <c r="D239" s="98">
        <f>SUMIF(Retiros!B:B,$B239,Retiros!P:P)</f>
        <v>0</v>
      </c>
      <c r="E239" s="98">
        <f>SUMIF(Obligación!B:B,$B239,Obligación!P:P)</f>
        <v>0</v>
      </c>
      <c r="F239" s="98">
        <f>SUMIF('Inyección reconocida'!B:B,$B239,'Inyección reconocida'!P:P)</f>
        <v>0</v>
      </c>
      <c r="G239" s="98">
        <f t="shared" si="21"/>
        <v>0</v>
      </c>
      <c r="H239" s="16">
        <v>21604.263072137292</v>
      </c>
      <c r="I239" s="16">
        <v>1404.2770996895156</v>
      </c>
      <c r="J239" s="98">
        <f t="shared" si="22"/>
        <v>20199.985972447776</v>
      </c>
      <c r="K239" s="98">
        <f t="shared" si="23"/>
        <v>20199.985972447776</v>
      </c>
      <c r="L239" s="107">
        <f>+SUMIF(Traspasos!$C$8:$C$73,B239,Traspasos!$D$8:$D$73)-SUMIF(Traspasos!$B$8:$B$73,B239,Traspasos!$D$8:$D$73)</f>
        <v>0</v>
      </c>
      <c r="M239" s="107">
        <f t="shared" si="24"/>
        <v>0</v>
      </c>
      <c r="N239" s="108"/>
      <c r="O239" s="107">
        <f t="shared" si="25"/>
        <v>20200</v>
      </c>
      <c r="P239" s="107">
        <f t="shared" si="26"/>
        <v>0</v>
      </c>
      <c r="Q239" s="107">
        <f t="shared" si="27"/>
        <v>0</v>
      </c>
    </row>
    <row r="240" spans="1:17" x14ac:dyDescent="0.2">
      <c r="A240" s="17"/>
      <c r="B240" s="47" t="s">
        <v>134</v>
      </c>
      <c r="C240" s="2" t="str">
        <f>IFERROR(VLOOKUP(B240,'Inyección reconocida'!$B$9:$C$500,2,0),VLOOKUP(B240,Retiros!$B$9:$C$500,2,0))</f>
        <v>SEN</v>
      </c>
      <c r="D240" s="98">
        <f>SUMIF(Retiros!B:B,$B240,Retiros!P:P)</f>
        <v>0</v>
      </c>
      <c r="E240" s="98">
        <f>SUMIF(Obligación!B:B,$B240,Obligación!P:P)</f>
        <v>0</v>
      </c>
      <c r="F240" s="98">
        <f>SUMIF('Inyección reconocida'!B:B,$B240,'Inyección reconocida'!P:P)</f>
        <v>0</v>
      </c>
      <c r="G240" s="98">
        <f t="shared" si="21"/>
        <v>0</v>
      </c>
      <c r="H240" s="16">
        <v>46138.666211518619</v>
      </c>
      <c r="I240" s="16">
        <v>2495.698721104362</v>
      </c>
      <c r="J240" s="98">
        <f t="shared" si="22"/>
        <v>43642.967490414259</v>
      </c>
      <c r="K240" s="98">
        <f t="shared" si="23"/>
        <v>43642.967490414259</v>
      </c>
      <c r="L240" s="107">
        <f>+SUMIF(Traspasos!$C$8:$C$73,B240,Traspasos!$D$8:$D$73)-SUMIF(Traspasos!$B$8:$B$73,B240,Traspasos!$D$8:$D$73)</f>
        <v>0</v>
      </c>
      <c r="M240" s="107">
        <f t="shared" si="24"/>
        <v>0</v>
      </c>
      <c r="N240" s="108"/>
      <c r="O240" s="107">
        <f t="shared" si="25"/>
        <v>43643</v>
      </c>
      <c r="P240" s="107">
        <f t="shared" si="26"/>
        <v>0</v>
      </c>
      <c r="Q240" s="107">
        <f t="shared" si="27"/>
        <v>0</v>
      </c>
    </row>
    <row r="241" spans="1:17" x14ac:dyDescent="0.2">
      <c r="A241" s="17"/>
      <c r="B241" s="47" t="s">
        <v>791</v>
      </c>
      <c r="C241" s="2" t="str">
        <f>IFERROR(VLOOKUP(B241,'Inyección reconocida'!$B$9:$C$500,2,0),VLOOKUP(B241,Retiros!$B$9:$C$500,2,0))</f>
        <v>SEN</v>
      </c>
      <c r="D241" s="98">
        <f>SUMIF(Retiros!B:B,$B241,Retiros!P:P)</f>
        <v>0</v>
      </c>
      <c r="E241" s="98">
        <f>SUMIF(Obligación!B:B,$B241,Obligación!P:P)</f>
        <v>0</v>
      </c>
      <c r="F241" s="98">
        <f>SUMIF('Inyección reconocida'!B:B,$B241,'Inyección reconocida'!P:P)</f>
        <v>28305.124950685047</v>
      </c>
      <c r="G241" s="98">
        <f t="shared" si="21"/>
        <v>28305.124950685047</v>
      </c>
      <c r="H241" s="16">
        <v>0</v>
      </c>
      <c r="I241" s="16">
        <v>0</v>
      </c>
      <c r="J241" s="98">
        <f t="shared" si="22"/>
        <v>28305.124950685047</v>
      </c>
      <c r="K241" s="98">
        <f t="shared" si="23"/>
        <v>28305.124950685047</v>
      </c>
      <c r="L241" s="107">
        <f>+SUMIF(Traspasos!$C$8:$C$73,B241,Traspasos!$D$8:$D$73)-SUMIF(Traspasos!$B$8:$B$73,B241,Traspasos!$D$8:$D$73)</f>
        <v>0</v>
      </c>
      <c r="M241" s="107">
        <f t="shared" si="24"/>
        <v>0</v>
      </c>
      <c r="N241" s="108"/>
      <c r="O241" s="107">
        <f t="shared" si="25"/>
        <v>28305</v>
      </c>
      <c r="P241" s="107">
        <f t="shared" si="26"/>
        <v>0</v>
      </c>
      <c r="Q241" s="107">
        <f t="shared" si="27"/>
        <v>28305</v>
      </c>
    </row>
    <row r="242" spans="1:17" x14ac:dyDescent="0.2">
      <c r="A242" s="17"/>
      <c r="B242" s="47" t="s">
        <v>760</v>
      </c>
      <c r="C242" s="2" t="str">
        <f>IFERROR(VLOOKUP(B242,'Inyección reconocida'!$B$9:$C$500,2,0),VLOOKUP(B242,Retiros!$B$9:$C$500,2,0))</f>
        <v>SEN</v>
      </c>
      <c r="D242" s="98">
        <f>SUMIF(Retiros!B:B,$B242,Retiros!P:P)</f>
        <v>21535.498695298014</v>
      </c>
      <c r="E242" s="98">
        <f>SUMIF(Obligación!B:B,$B242,Obligación!P:P)</f>
        <v>1507.4849086708607</v>
      </c>
      <c r="F242" s="98">
        <f>SUMIF('Inyección reconocida'!B:B,$B242,'Inyección reconocida'!P:P)</f>
        <v>21491.062032000002</v>
      </c>
      <c r="G242" s="98">
        <f t="shared" si="21"/>
        <v>19983.577123329142</v>
      </c>
      <c r="H242" s="16">
        <v>0</v>
      </c>
      <c r="I242" s="16">
        <v>0</v>
      </c>
      <c r="J242" s="98">
        <f t="shared" si="22"/>
        <v>19983.577123329142</v>
      </c>
      <c r="K242" s="98">
        <f t="shared" si="23"/>
        <v>19983.577123329142</v>
      </c>
      <c r="L242" s="107">
        <f>+SUMIF(Traspasos!$C$8:$C$73,B242,Traspasos!$D$8:$D$73)-SUMIF(Traspasos!$B$8:$B$73,B242,Traspasos!$D$8:$D$73)</f>
        <v>0</v>
      </c>
      <c r="M242" s="107">
        <f t="shared" si="24"/>
        <v>0</v>
      </c>
      <c r="N242" s="108"/>
      <c r="O242" s="107">
        <f t="shared" si="25"/>
        <v>19984</v>
      </c>
      <c r="P242" s="107">
        <f t="shared" si="26"/>
        <v>0</v>
      </c>
      <c r="Q242" s="107">
        <f t="shared" si="27"/>
        <v>19984</v>
      </c>
    </row>
    <row r="243" spans="1:17" x14ac:dyDescent="0.2">
      <c r="A243" s="17"/>
      <c r="B243" s="47" t="s">
        <v>761</v>
      </c>
      <c r="C243" s="2" t="str">
        <f>IFERROR(VLOOKUP(B243,'Inyección reconocida'!$B$9:$C$500,2,0),VLOOKUP(B243,Retiros!$B$9:$C$500,2,0))</f>
        <v>SEN</v>
      </c>
      <c r="D243" s="98">
        <f>SUMIF(Retiros!B:B,$B243,Retiros!P:P)</f>
        <v>38285.152770931265</v>
      </c>
      <c r="E243" s="98">
        <f>SUMIF(Obligación!B:B,$B243,Obligación!P:P)</f>
        <v>2679.9606939651885</v>
      </c>
      <c r="F243" s="98">
        <f>SUMIF('Inyección reconocida'!B:B,$B243,'Inyección reconocida'!P:P)</f>
        <v>44373.387514000016</v>
      </c>
      <c r="G243" s="98">
        <f t="shared" si="21"/>
        <v>41693.426820034831</v>
      </c>
      <c r="H243" s="16">
        <v>0</v>
      </c>
      <c r="I243" s="16">
        <v>0</v>
      </c>
      <c r="J243" s="98">
        <f t="shared" si="22"/>
        <v>41693.426820034831</v>
      </c>
      <c r="K243" s="98">
        <f t="shared" si="23"/>
        <v>41693.426820034831</v>
      </c>
      <c r="L243" s="107">
        <f>+SUMIF(Traspasos!$C$8:$C$73,B243,Traspasos!$D$8:$D$73)-SUMIF(Traspasos!$B$8:$B$73,B243,Traspasos!$D$8:$D$73)</f>
        <v>0</v>
      </c>
      <c r="M243" s="107">
        <f t="shared" si="24"/>
        <v>0</v>
      </c>
      <c r="N243" s="108"/>
      <c r="O243" s="107">
        <f t="shared" si="25"/>
        <v>41693</v>
      </c>
      <c r="P243" s="107">
        <f t="shared" si="26"/>
        <v>0</v>
      </c>
      <c r="Q243" s="107">
        <f t="shared" si="27"/>
        <v>41693</v>
      </c>
    </row>
    <row r="244" spans="1:17" x14ac:dyDescent="0.2">
      <c r="A244" s="17"/>
      <c r="B244" s="47" t="s">
        <v>767</v>
      </c>
      <c r="C244" s="2" t="str">
        <f>IFERROR(VLOOKUP(B244,'Inyección reconocida'!$B$9:$C$500,2,0),VLOOKUP(B244,Retiros!$B$9:$C$500,2,0))</f>
        <v>SEN</v>
      </c>
      <c r="D244" s="98">
        <f>SUMIF(Retiros!B:B,$B244,Retiros!P:P)</f>
        <v>0</v>
      </c>
      <c r="E244" s="98">
        <f>SUMIF(Obligación!B:B,$B244,Obligación!P:P)</f>
        <v>0</v>
      </c>
      <c r="F244" s="98">
        <f>SUMIF('Inyección reconocida'!B:B,$B244,'Inyección reconocida'!P:P)</f>
        <v>2968.8310480000005</v>
      </c>
      <c r="G244" s="98">
        <f t="shared" si="21"/>
        <v>2968.8310480000005</v>
      </c>
      <c r="H244" s="16">
        <v>0</v>
      </c>
      <c r="I244" s="16">
        <v>0</v>
      </c>
      <c r="J244" s="98">
        <f t="shared" si="22"/>
        <v>2968.8310480000005</v>
      </c>
      <c r="K244" s="98">
        <f t="shared" si="23"/>
        <v>2968.8310480000005</v>
      </c>
      <c r="L244" s="107">
        <f>+SUMIF(Traspasos!$C$8:$C$73,B244,Traspasos!$D$8:$D$73)-SUMIF(Traspasos!$B$8:$B$73,B244,Traspasos!$D$8:$D$73)</f>
        <v>0</v>
      </c>
      <c r="M244" s="107">
        <f t="shared" si="24"/>
        <v>0</v>
      </c>
      <c r="N244" s="108"/>
      <c r="O244" s="107">
        <f t="shared" si="25"/>
        <v>2969</v>
      </c>
      <c r="P244" s="107">
        <f t="shared" si="26"/>
        <v>0</v>
      </c>
      <c r="Q244" s="107">
        <f t="shared" si="27"/>
        <v>2968.8310480000005</v>
      </c>
    </row>
    <row r="245" spans="1:17" x14ac:dyDescent="0.2">
      <c r="A245" s="17"/>
      <c r="B245" s="47" t="s">
        <v>569</v>
      </c>
      <c r="C245" s="2" t="str">
        <f>IFERROR(VLOOKUP(B245,'Inyección reconocida'!$B$9:$C$500,2,0),VLOOKUP(B245,Retiros!$B$9:$C$500,2,0))</f>
        <v>SEN</v>
      </c>
      <c r="D245" s="98">
        <f>SUMIF(Retiros!B:B,$B245,Retiros!P:P)</f>
        <v>14516.732672999999</v>
      </c>
      <c r="E245" s="98">
        <f>SUMIF(Obligación!B:B,$B245,Obligación!P:P)</f>
        <v>1451.6732672999999</v>
      </c>
      <c r="F245" s="98">
        <f>SUMIF('Inyección reconocida'!B:B,$B245,'Inyección reconocida'!P:P)</f>
        <v>25951.505978000001</v>
      </c>
      <c r="G245" s="98">
        <f t="shared" si="21"/>
        <v>24499.8327107</v>
      </c>
      <c r="H245" s="16">
        <v>44756.780168999983</v>
      </c>
      <c r="I245" s="16">
        <v>2110.9444328699997</v>
      </c>
      <c r="J245" s="98">
        <f t="shared" si="22"/>
        <v>67145.668446829979</v>
      </c>
      <c r="K245" s="98">
        <f t="shared" si="23"/>
        <v>67145.668446829979</v>
      </c>
      <c r="L245" s="107">
        <f>+SUMIF(Traspasos!$C$8:$C$73,B245,Traspasos!$D$8:$D$73)-SUMIF(Traspasos!$B$8:$B$73,B245,Traspasos!$D$8:$D$73)</f>
        <v>0</v>
      </c>
      <c r="M245" s="107">
        <f t="shared" si="24"/>
        <v>0</v>
      </c>
      <c r="N245" s="108"/>
      <c r="O245" s="107">
        <f t="shared" si="25"/>
        <v>67146</v>
      </c>
      <c r="P245" s="107">
        <f t="shared" si="26"/>
        <v>0</v>
      </c>
      <c r="Q245" s="107">
        <f t="shared" si="27"/>
        <v>25951.505978000001</v>
      </c>
    </row>
    <row r="246" spans="1:17" x14ac:dyDescent="0.2">
      <c r="A246" s="17"/>
      <c r="B246" s="47" t="s">
        <v>774</v>
      </c>
      <c r="C246" s="2" t="str">
        <f>IFERROR(VLOOKUP(B246,'Inyección reconocida'!$B$9:$C$500,2,0),VLOOKUP(B246,Retiros!$B$9:$C$500,2,0))</f>
        <v>SEN</v>
      </c>
      <c r="D246" s="98">
        <f>SUMIF(Retiros!B:B,$B246,Retiros!P:P)</f>
        <v>0</v>
      </c>
      <c r="E246" s="98">
        <f>SUMIF(Obligación!B:B,$B246,Obligación!P:P)</f>
        <v>0</v>
      </c>
      <c r="F246" s="98">
        <f>SUMIF('Inyección reconocida'!B:B,$B246,'Inyección reconocida'!P:P)</f>
        <v>0</v>
      </c>
      <c r="G246" s="98">
        <f t="shared" si="21"/>
        <v>0</v>
      </c>
      <c r="H246" s="16">
        <v>15718.825011394702</v>
      </c>
      <c r="I246" s="16">
        <v>0</v>
      </c>
      <c r="J246" s="98">
        <f t="shared" si="22"/>
        <v>15718.825011394702</v>
      </c>
      <c r="K246" s="98">
        <f t="shared" si="23"/>
        <v>15718.825011394702</v>
      </c>
      <c r="L246" s="107">
        <f>+SUMIF(Traspasos!$C$8:$C$73,B246,Traspasos!$D$8:$D$73)-SUMIF(Traspasos!$B$8:$B$73,B246,Traspasos!$D$8:$D$73)</f>
        <v>0</v>
      </c>
      <c r="M246" s="107">
        <f t="shared" si="24"/>
        <v>0</v>
      </c>
      <c r="N246" s="108"/>
      <c r="O246" s="107">
        <f t="shared" si="25"/>
        <v>15719</v>
      </c>
      <c r="P246" s="107">
        <f t="shared" si="26"/>
        <v>0</v>
      </c>
      <c r="Q246" s="107">
        <f t="shared" si="27"/>
        <v>0</v>
      </c>
    </row>
    <row r="247" spans="1:17" x14ac:dyDescent="0.2">
      <c r="A247" s="17"/>
      <c r="B247" s="47" t="s">
        <v>798</v>
      </c>
      <c r="C247" s="2" t="str">
        <f>IFERROR(VLOOKUP(B247,'Inyección reconocida'!$B$9:$C$500,2,0),VLOOKUP(B247,Retiros!$B$9:$C$500,2,0))</f>
        <v>SEN</v>
      </c>
      <c r="D247" s="98">
        <f>SUMIF(Retiros!B:B,$B247,Retiros!P:P)</f>
        <v>0</v>
      </c>
      <c r="E247" s="98">
        <f>SUMIF(Obligación!B:B,$B247,Obligación!P:P)</f>
        <v>0</v>
      </c>
      <c r="F247" s="98">
        <f>SUMIF('Inyección reconocida'!B:B,$B247,'Inyección reconocida'!P:P)</f>
        <v>29381.695199080361</v>
      </c>
      <c r="G247" s="98">
        <f t="shared" si="21"/>
        <v>29381.695199080361</v>
      </c>
      <c r="H247" s="16">
        <v>0</v>
      </c>
      <c r="I247" s="16">
        <v>0</v>
      </c>
      <c r="J247" s="98">
        <f t="shared" si="22"/>
        <v>29381.695199080361</v>
      </c>
      <c r="K247" s="98">
        <f t="shared" si="23"/>
        <v>29381.695199080361</v>
      </c>
      <c r="L247" s="107">
        <f>+SUMIF(Traspasos!$C$8:$C$73,B247,Traspasos!$D$8:$D$73)-SUMIF(Traspasos!$B$8:$B$73,B247,Traspasos!$D$8:$D$73)</f>
        <v>0</v>
      </c>
      <c r="M247" s="107">
        <f t="shared" si="24"/>
        <v>0</v>
      </c>
      <c r="N247" s="108"/>
      <c r="O247" s="107">
        <f t="shared" si="25"/>
        <v>29382</v>
      </c>
      <c r="P247" s="107">
        <f t="shared" si="26"/>
        <v>0</v>
      </c>
      <c r="Q247" s="107">
        <f t="shared" si="27"/>
        <v>29381.695199080361</v>
      </c>
    </row>
    <row r="248" spans="1:17" x14ac:dyDescent="0.2">
      <c r="A248" s="17"/>
      <c r="B248" s="47" t="s">
        <v>149</v>
      </c>
      <c r="C248" s="2" t="str">
        <f>IFERROR(VLOOKUP(B248,'Inyección reconocida'!$B$9:$C$500,2,0),VLOOKUP(B248,Retiros!$B$9:$C$500,2,0))</f>
        <v>SEN</v>
      </c>
      <c r="D248" s="98">
        <f>SUMIF(Retiros!B:B,$B248,Retiros!P:P)</f>
        <v>0</v>
      </c>
      <c r="E248" s="98">
        <f>SUMIF(Obligación!B:B,$B248,Obligación!P:P)</f>
        <v>0</v>
      </c>
      <c r="F248" s="98">
        <f>SUMIF('Inyección reconocida'!B:B,$B248,'Inyección reconocida'!P:P)</f>
        <v>120804.23094099999</v>
      </c>
      <c r="G248" s="98">
        <f t="shared" si="21"/>
        <v>120804.23094099999</v>
      </c>
      <c r="H248" s="16">
        <v>115291.63527499998</v>
      </c>
      <c r="I248" s="16">
        <v>0</v>
      </c>
      <c r="J248" s="98">
        <f>+F248+H248-E248-I248</f>
        <v>236095.86621599997</v>
      </c>
      <c r="K248" s="98">
        <f>IF(J248&lt;=0,0,J248)</f>
        <v>236095.86621599997</v>
      </c>
      <c r="L248" s="107">
        <f>+SUMIF(Traspasos!$C$8:$C$73,B248,Traspasos!$D$8:$D$73)-SUMIF(Traspasos!$B$8:$B$73,B248,Traspasos!$D$8:$D$73)</f>
        <v>0</v>
      </c>
      <c r="M248" s="107">
        <f t="shared" si="24"/>
        <v>0</v>
      </c>
      <c r="N248" s="108"/>
      <c r="O248" s="107">
        <f t="shared" si="25"/>
        <v>236096</v>
      </c>
      <c r="P248" s="107">
        <f t="shared" si="26"/>
        <v>0</v>
      </c>
      <c r="Q248" s="107">
        <f t="shared" si="27"/>
        <v>120804.23094099999</v>
      </c>
    </row>
    <row r="249" spans="1:17" x14ac:dyDescent="0.2">
      <c r="A249" s="17"/>
      <c r="B249" s="47" t="s">
        <v>102</v>
      </c>
      <c r="C249" s="2" t="str">
        <f>IFERROR(VLOOKUP(B249,'Inyección reconocida'!$B$9:$C$500,2,0),VLOOKUP(B249,Retiros!$B$9:$C$500,2,0))</f>
        <v>SEN</v>
      </c>
      <c r="D249" s="98">
        <f>SUMIF(Retiros!B:B,$B249,Retiros!P:P)</f>
        <v>177198.29893411361</v>
      </c>
      <c r="E249" s="98">
        <f>SUMIF(Obligación!B:B,$B249,Obligación!P:P)</f>
        <v>13876.103978978112</v>
      </c>
      <c r="F249" s="98">
        <f>SUMIF('Inyección reconocida'!B:B,$B249,'Inyección reconocida'!P:P)</f>
        <v>85213.240116999994</v>
      </c>
      <c r="G249" s="98">
        <f t="shared" si="21"/>
        <v>71337.136138021888</v>
      </c>
      <c r="H249" s="16">
        <v>78873.280504000009</v>
      </c>
      <c r="I249" s="16">
        <v>15892.615538236425</v>
      </c>
      <c r="J249" s="98">
        <f t="shared" ref="J249:J306" si="28">+F249+H249-E249-I249</f>
        <v>134317.80110378546</v>
      </c>
      <c r="K249" s="98">
        <f t="shared" ref="K249:K306" si="29">IF(J249&lt;=0,0,J249)</f>
        <v>134317.80110378546</v>
      </c>
      <c r="L249" s="107">
        <f>+SUMIF(Traspasos!$C$8:$C$73,B249,Traspasos!$D$8:$D$73)-SUMIF(Traspasos!$B$8:$B$73,B249,Traspasos!$D$8:$D$73)</f>
        <v>0</v>
      </c>
      <c r="M249" s="107">
        <f t="shared" si="24"/>
        <v>0</v>
      </c>
      <c r="N249" s="108"/>
      <c r="O249" s="107">
        <f t="shared" si="25"/>
        <v>134318</v>
      </c>
      <c r="P249" s="107">
        <f t="shared" si="26"/>
        <v>0</v>
      </c>
      <c r="Q249" s="107">
        <f t="shared" si="27"/>
        <v>85213.240116999994</v>
      </c>
    </row>
    <row r="250" spans="1:17" x14ac:dyDescent="0.2">
      <c r="A250" s="17"/>
      <c r="B250" s="47" t="s">
        <v>779</v>
      </c>
      <c r="C250" s="2" t="str">
        <f>IFERROR(VLOOKUP(B250,'Inyección reconocida'!$B$9:$C$500,2,0),VLOOKUP(B250,Retiros!$B$9:$C$500,2,0))</f>
        <v>SEN</v>
      </c>
      <c r="D250" s="98">
        <f>SUMIF(Retiros!B:B,$B250,Retiros!P:P)</f>
        <v>0</v>
      </c>
      <c r="E250" s="98">
        <f>SUMIF(Obligación!B:B,$B250,Obligación!P:P)</f>
        <v>0</v>
      </c>
      <c r="F250" s="98">
        <f>SUMIF('Inyección reconocida'!B:B,$B250,'Inyección reconocida'!P:P)</f>
        <v>2997.4582909999999</v>
      </c>
      <c r="G250" s="98">
        <f t="shared" si="21"/>
        <v>2997.4582909999999</v>
      </c>
      <c r="H250" s="16">
        <v>0</v>
      </c>
      <c r="I250" s="16">
        <v>0</v>
      </c>
      <c r="J250" s="98">
        <f t="shared" si="28"/>
        <v>2997.4582909999999</v>
      </c>
      <c r="K250" s="98">
        <f t="shared" si="29"/>
        <v>2997.4582909999999</v>
      </c>
      <c r="L250" s="107">
        <f>+SUMIF(Traspasos!$C$8:$C$73,B250,Traspasos!$D$8:$D$73)-SUMIF(Traspasos!$B$8:$B$73,B250,Traspasos!$D$8:$D$73)</f>
        <v>0</v>
      </c>
      <c r="M250" s="107">
        <f t="shared" si="24"/>
        <v>0</v>
      </c>
      <c r="N250" s="108"/>
      <c r="O250" s="107">
        <f t="shared" si="25"/>
        <v>2997</v>
      </c>
      <c r="P250" s="107">
        <f t="shared" si="26"/>
        <v>0</v>
      </c>
      <c r="Q250" s="107">
        <f t="shared" si="27"/>
        <v>2997</v>
      </c>
    </row>
    <row r="251" spans="1:17" x14ac:dyDescent="0.2">
      <c r="A251" s="17"/>
      <c r="B251" s="47" t="s">
        <v>780</v>
      </c>
      <c r="C251" s="2" t="str">
        <f>IFERROR(VLOOKUP(B251,'Inyección reconocida'!$B$9:$C$500,2,0),VLOOKUP(B251,Retiros!$B$9:$C$500,2,0))</f>
        <v>SEN</v>
      </c>
      <c r="D251" s="98">
        <f>SUMIF(Retiros!B:B,$B251,Retiros!P:P)</f>
        <v>0</v>
      </c>
      <c r="E251" s="98">
        <f>SUMIF(Obligación!B:B,$B251,Obligación!P:P)</f>
        <v>0</v>
      </c>
      <c r="F251" s="98">
        <f>SUMIF('Inyección reconocida'!B:B,$B251,'Inyección reconocida'!P:P)</f>
        <v>3264.3918479999993</v>
      </c>
      <c r="G251" s="98">
        <f t="shared" si="21"/>
        <v>3264.3918479999993</v>
      </c>
      <c r="H251" s="16">
        <v>0</v>
      </c>
      <c r="I251" s="16">
        <v>0</v>
      </c>
      <c r="J251" s="98">
        <f t="shared" si="28"/>
        <v>3264.3918479999993</v>
      </c>
      <c r="K251" s="98">
        <f t="shared" si="29"/>
        <v>3264.3918479999993</v>
      </c>
      <c r="L251" s="107">
        <f>+SUMIF(Traspasos!$C$8:$C$73,B251,Traspasos!$D$8:$D$73)-SUMIF(Traspasos!$B$8:$B$73,B251,Traspasos!$D$8:$D$73)</f>
        <v>0</v>
      </c>
      <c r="M251" s="107">
        <f t="shared" si="24"/>
        <v>0</v>
      </c>
      <c r="N251" s="108"/>
      <c r="O251" s="107">
        <f t="shared" si="25"/>
        <v>3264</v>
      </c>
      <c r="P251" s="107">
        <f t="shared" si="26"/>
        <v>0</v>
      </c>
      <c r="Q251" s="107">
        <f t="shared" si="27"/>
        <v>3264</v>
      </c>
    </row>
    <row r="252" spans="1:17" x14ac:dyDescent="0.2">
      <c r="A252" s="17"/>
      <c r="B252" s="47" t="s">
        <v>153</v>
      </c>
      <c r="C252" s="2" t="str">
        <f>IFERROR(VLOOKUP(B252,'Inyección reconocida'!$B$9:$C$500,2,0),VLOOKUP(B252,Retiros!$B$9:$C$500,2,0))</f>
        <v>SEN</v>
      </c>
      <c r="D252" s="98">
        <f>SUMIF(Retiros!B:B,$B252,Retiros!P:P)</f>
        <v>0</v>
      </c>
      <c r="E252" s="98">
        <f>SUMIF(Obligación!B:B,$B252,Obligación!P:P)</f>
        <v>0</v>
      </c>
      <c r="F252" s="98">
        <f>SUMIF('Inyección reconocida'!B:B,$B252,'Inyección reconocida'!P:P)</f>
        <v>185507.15927</v>
      </c>
      <c r="G252" s="98">
        <f t="shared" si="21"/>
        <v>185507.15927</v>
      </c>
      <c r="H252" s="16">
        <v>156251.66619800005</v>
      </c>
      <c r="I252" s="16">
        <v>0</v>
      </c>
      <c r="J252" s="98">
        <f t="shared" si="28"/>
        <v>341758.82546800002</v>
      </c>
      <c r="K252" s="98">
        <f t="shared" si="29"/>
        <v>341758.82546800002</v>
      </c>
      <c r="L252" s="107">
        <f>+SUMIF(Traspasos!$C$8:$C$73,B252,Traspasos!$D$8:$D$73)-SUMIF(Traspasos!$B$8:$B$73,B252,Traspasos!$D$8:$D$73)</f>
        <v>0</v>
      </c>
      <c r="M252" s="107">
        <f t="shared" si="24"/>
        <v>0</v>
      </c>
      <c r="N252" s="108"/>
      <c r="O252" s="107">
        <f t="shared" si="25"/>
        <v>341759</v>
      </c>
      <c r="P252" s="107">
        <f t="shared" si="26"/>
        <v>0</v>
      </c>
      <c r="Q252" s="107">
        <f t="shared" si="27"/>
        <v>185507.15927</v>
      </c>
    </row>
    <row r="253" spans="1:17" x14ac:dyDescent="0.2">
      <c r="A253" s="17"/>
      <c r="B253" s="47" t="s">
        <v>700</v>
      </c>
      <c r="C253" s="2" t="str">
        <f>IFERROR(VLOOKUP(B253,'Inyección reconocida'!$B$9:$C$500,2,0),VLOOKUP(B253,Retiros!$B$9:$C$500,2,0))</f>
        <v>SEN</v>
      </c>
      <c r="D253" s="98">
        <f>SUMIF(Retiros!B:B,$B253,Retiros!P:P)</f>
        <v>0</v>
      </c>
      <c r="E253" s="98">
        <f>SUMIF(Obligación!B:B,$B253,Obligación!P:P)</f>
        <v>0</v>
      </c>
      <c r="F253" s="98">
        <f>SUMIF('Inyección reconocida'!B:B,$B253,'Inyección reconocida'!P:P)</f>
        <v>6981.7049969999989</v>
      </c>
      <c r="G253" s="98">
        <f t="shared" si="21"/>
        <v>6981.7049969999989</v>
      </c>
      <c r="H253" s="16">
        <v>3007.1432759999998</v>
      </c>
      <c r="I253" s="16">
        <v>0</v>
      </c>
      <c r="J253" s="98">
        <f t="shared" si="28"/>
        <v>9988.8482729999996</v>
      </c>
      <c r="K253" s="98">
        <f t="shared" si="29"/>
        <v>9988.8482729999996</v>
      </c>
      <c r="L253" s="107">
        <f>+SUMIF(Traspasos!$C$8:$C$73,B253,Traspasos!$D$8:$D$73)-SUMIF(Traspasos!$B$8:$B$73,B253,Traspasos!$D$8:$D$73)</f>
        <v>0</v>
      </c>
      <c r="M253" s="107">
        <f t="shared" si="24"/>
        <v>0</v>
      </c>
      <c r="N253" s="108"/>
      <c r="O253" s="107">
        <f t="shared" si="25"/>
        <v>9989</v>
      </c>
      <c r="P253" s="107">
        <f t="shared" si="26"/>
        <v>0</v>
      </c>
      <c r="Q253" s="107">
        <f t="shared" si="27"/>
        <v>6981.7049969999989</v>
      </c>
    </row>
    <row r="254" spans="1:17" x14ac:dyDescent="0.2">
      <c r="A254" s="17"/>
      <c r="B254" s="47" t="s">
        <v>696</v>
      </c>
      <c r="C254" s="2" t="str">
        <f>IFERROR(VLOOKUP(B254,'Inyección reconocida'!$B$9:$C$500,2,0),VLOOKUP(B254,Retiros!$B$9:$C$500,2,0))</f>
        <v>SEN</v>
      </c>
      <c r="D254" s="98">
        <f>SUMIF(Retiros!B:B,$B254,Retiros!P:P)</f>
        <v>0</v>
      </c>
      <c r="E254" s="98">
        <f>SUMIF(Obligación!B:B,$B254,Obligación!P:P)</f>
        <v>0</v>
      </c>
      <c r="F254" s="98">
        <f>SUMIF('Inyección reconocida'!B:B,$B254,'Inyección reconocida'!P:P)</f>
        <v>7087.8822510000009</v>
      </c>
      <c r="G254" s="98">
        <f t="shared" si="21"/>
        <v>7087.8822510000009</v>
      </c>
      <c r="H254" s="16">
        <v>3079.8496829999999</v>
      </c>
      <c r="I254" s="16">
        <v>0</v>
      </c>
      <c r="J254" s="98">
        <f t="shared" si="28"/>
        <v>10167.731934000001</v>
      </c>
      <c r="K254" s="98">
        <f t="shared" si="29"/>
        <v>10167.731934000001</v>
      </c>
      <c r="L254" s="107">
        <f>+SUMIF(Traspasos!$C$8:$C$73,B254,Traspasos!$D$8:$D$73)-SUMIF(Traspasos!$B$8:$B$73,B254,Traspasos!$D$8:$D$73)</f>
        <v>0</v>
      </c>
      <c r="M254" s="107">
        <f t="shared" si="24"/>
        <v>0</v>
      </c>
      <c r="N254" s="108"/>
      <c r="O254" s="107">
        <f t="shared" si="25"/>
        <v>10168</v>
      </c>
      <c r="P254" s="107">
        <f t="shared" si="26"/>
        <v>0</v>
      </c>
      <c r="Q254" s="107">
        <f t="shared" si="27"/>
        <v>7087.8822510000009</v>
      </c>
    </row>
    <row r="255" spans="1:17" x14ac:dyDescent="0.2">
      <c r="A255" s="17"/>
      <c r="B255" s="47" t="s">
        <v>638</v>
      </c>
      <c r="C255" s="2" t="str">
        <f>IFERROR(VLOOKUP(B255,'Inyección reconocida'!$B$9:$C$500,2,0),VLOOKUP(B255,Retiros!$B$9:$C$500,2,0))</f>
        <v>SEN</v>
      </c>
      <c r="D255" s="98">
        <f>SUMIF(Retiros!B:B,$B255,Retiros!P:P)</f>
        <v>0</v>
      </c>
      <c r="E255" s="98">
        <f>SUMIF(Obligación!B:B,$B255,Obligación!P:P)</f>
        <v>0</v>
      </c>
      <c r="F255" s="98">
        <f>SUMIF('Inyección reconocida'!B:B,$B255,'Inyección reconocida'!P:P)</f>
        <v>108947.41147500002</v>
      </c>
      <c r="G255" s="98">
        <f t="shared" si="21"/>
        <v>108947.41147500002</v>
      </c>
      <c r="H255" s="16">
        <v>139039.75126399996</v>
      </c>
      <c r="I255" s="16">
        <v>0</v>
      </c>
      <c r="J255" s="98">
        <f t="shared" si="28"/>
        <v>247987.16273899999</v>
      </c>
      <c r="K255" s="98">
        <f t="shared" si="29"/>
        <v>247987.16273899999</v>
      </c>
      <c r="L255" s="107">
        <f>+SUMIF(Traspasos!$C$8:$C$73,B255,Traspasos!$D$8:$D$73)-SUMIF(Traspasos!$B$8:$B$73,B255,Traspasos!$D$8:$D$73)</f>
        <v>0</v>
      </c>
      <c r="M255" s="107">
        <f t="shared" si="24"/>
        <v>0</v>
      </c>
      <c r="N255" s="108"/>
      <c r="O255" s="107">
        <f t="shared" si="25"/>
        <v>247987</v>
      </c>
      <c r="P255" s="107">
        <f t="shared" si="26"/>
        <v>0</v>
      </c>
      <c r="Q255" s="107">
        <f t="shared" si="27"/>
        <v>108947.41147500002</v>
      </c>
    </row>
    <row r="256" spans="1:17" x14ac:dyDescent="0.2">
      <c r="A256" s="17"/>
      <c r="B256" s="47" t="s">
        <v>561</v>
      </c>
      <c r="C256" s="2" t="str">
        <f>IFERROR(VLOOKUP(B256,'Inyección reconocida'!$B$9:$C$500,2,0),VLOOKUP(B256,Retiros!$B$9:$C$500,2,0))</f>
        <v>SEN</v>
      </c>
      <c r="D256" s="98">
        <f>SUMIF(Retiros!B:B,$B256,Retiros!P:P)</f>
        <v>24419.211783000002</v>
      </c>
      <c r="E256" s="98">
        <f>SUMIF(Obligación!B:B,$B256,Obligación!P:P)</f>
        <v>1709.3448248100008</v>
      </c>
      <c r="F256" s="98">
        <f>SUMIF('Inyección reconocida'!B:B,$B256,'Inyección reconocida'!P:P)</f>
        <v>24076.539724999995</v>
      </c>
      <c r="G256" s="98">
        <f t="shared" si="21"/>
        <v>22367.194900189996</v>
      </c>
      <c r="H256" s="16">
        <v>24129.499988999996</v>
      </c>
      <c r="I256" s="16">
        <v>1621.8756765249998</v>
      </c>
      <c r="J256" s="98">
        <f t="shared" si="28"/>
        <v>44874.819212664988</v>
      </c>
      <c r="K256" s="98">
        <f t="shared" si="29"/>
        <v>44874.819212664988</v>
      </c>
      <c r="L256" s="107">
        <f>+SUMIF(Traspasos!$C$8:$C$73,B256,Traspasos!$D$8:$D$73)-SUMIF(Traspasos!$B$8:$B$73,B256,Traspasos!$D$8:$D$73)</f>
        <v>0</v>
      </c>
      <c r="M256" s="107">
        <f t="shared" si="24"/>
        <v>0</v>
      </c>
      <c r="N256" s="108"/>
      <c r="O256" s="107">
        <f t="shared" si="25"/>
        <v>44875</v>
      </c>
      <c r="P256" s="107">
        <f t="shared" si="26"/>
        <v>0</v>
      </c>
      <c r="Q256" s="107">
        <f t="shared" si="27"/>
        <v>24076.539724999995</v>
      </c>
    </row>
    <row r="257" spans="1:17" x14ac:dyDescent="0.2">
      <c r="A257" s="17"/>
      <c r="B257" s="47" t="s">
        <v>605</v>
      </c>
      <c r="C257" s="2" t="str">
        <f>IFERROR(VLOOKUP(B257,'Inyección reconocida'!$B$9:$C$500,2,0),VLOOKUP(B257,Retiros!$B$9:$C$500,2,0))</f>
        <v>SEN</v>
      </c>
      <c r="D257" s="98">
        <f>SUMIF(Retiros!B:B,$B257,Retiros!P:P)</f>
        <v>0</v>
      </c>
      <c r="E257" s="98">
        <f>SUMIF(Obligación!B:B,$B257,Obligación!P:P)</f>
        <v>0</v>
      </c>
      <c r="F257" s="98">
        <f>SUMIF('Inyección reconocida'!B:B,$B257,'Inyección reconocida'!P:P)</f>
        <v>5664.1303670000007</v>
      </c>
      <c r="G257" s="98">
        <f t="shared" si="21"/>
        <v>5664.1303670000007</v>
      </c>
      <c r="H257" s="16">
        <v>5465.0220789999994</v>
      </c>
      <c r="I257" s="16">
        <v>0</v>
      </c>
      <c r="J257" s="98">
        <f t="shared" si="28"/>
        <v>11129.152446</v>
      </c>
      <c r="K257" s="98">
        <f t="shared" si="29"/>
        <v>11129.152446</v>
      </c>
      <c r="L257" s="107">
        <f>+SUMIF(Traspasos!$C$8:$C$73,B257,Traspasos!$D$8:$D$73)-SUMIF(Traspasos!$B$8:$B$73,B257,Traspasos!$D$8:$D$73)</f>
        <v>0</v>
      </c>
      <c r="M257" s="107">
        <f t="shared" si="24"/>
        <v>0</v>
      </c>
      <c r="N257" s="108"/>
      <c r="O257" s="107">
        <f t="shared" si="25"/>
        <v>11129</v>
      </c>
      <c r="P257" s="107">
        <f t="shared" si="26"/>
        <v>0</v>
      </c>
      <c r="Q257" s="107">
        <f t="shared" si="27"/>
        <v>5664.1303670000007</v>
      </c>
    </row>
    <row r="258" spans="1:17" x14ac:dyDescent="0.2">
      <c r="A258" s="17"/>
      <c r="B258" s="47" t="s">
        <v>606</v>
      </c>
      <c r="C258" s="2" t="str">
        <f>IFERROR(VLOOKUP(B258,'Inyección reconocida'!$B$9:$C$500,2,0),VLOOKUP(B258,Retiros!$B$9:$C$500,2,0))</f>
        <v>SEN</v>
      </c>
      <c r="D258" s="98">
        <f>SUMIF(Retiros!B:B,$B258,Retiros!P:P)</f>
        <v>0</v>
      </c>
      <c r="E258" s="98">
        <f>SUMIF(Obligación!B:B,$B258,Obligación!P:P)</f>
        <v>0</v>
      </c>
      <c r="F258" s="98">
        <f>SUMIF('Inyección reconocida'!B:B,$B258,'Inyección reconocida'!P:P)</f>
        <v>6176.581545</v>
      </c>
      <c r="G258" s="98">
        <f t="shared" si="21"/>
        <v>6176.581545</v>
      </c>
      <c r="H258" s="16">
        <v>5867.4007720000018</v>
      </c>
      <c r="I258" s="16">
        <v>0</v>
      </c>
      <c r="J258" s="98">
        <f t="shared" si="28"/>
        <v>12043.982317000002</v>
      </c>
      <c r="K258" s="98">
        <f t="shared" si="29"/>
        <v>12043.982317000002</v>
      </c>
      <c r="L258" s="107">
        <f>+SUMIF(Traspasos!$C$8:$C$73,B258,Traspasos!$D$8:$D$73)-SUMIF(Traspasos!$B$8:$B$73,B258,Traspasos!$D$8:$D$73)</f>
        <v>0</v>
      </c>
      <c r="M258" s="107">
        <f t="shared" si="24"/>
        <v>0</v>
      </c>
      <c r="N258" s="108"/>
      <c r="O258" s="107">
        <f t="shared" si="25"/>
        <v>12044</v>
      </c>
      <c r="P258" s="107">
        <f t="shared" si="26"/>
        <v>0</v>
      </c>
      <c r="Q258" s="107">
        <f t="shared" si="27"/>
        <v>6176.581545</v>
      </c>
    </row>
    <row r="259" spans="1:17" x14ac:dyDescent="0.2">
      <c r="A259" s="17"/>
      <c r="B259" s="47" t="s">
        <v>766</v>
      </c>
      <c r="C259" s="2" t="str">
        <f>IFERROR(VLOOKUP(B259,'Inyección reconocida'!$B$9:$C$500,2,0),VLOOKUP(B259,Retiros!$B$9:$C$500,2,0))</f>
        <v>SEN</v>
      </c>
      <c r="D259" s="98">
        <f>SUMIF(Retiros!B:B,$B259,Retiros!P:P)</f>
        <v>0</v>
      </c>
      <c r="E259" s="98">
        <f>SUMIF(Obligación!B:B,$B259,Obligación!P:P)</f>
        <v>0</v>
      </c>
      <c r="F259" s="98">
        <f>SUMIF('Inyección reconocida'!B:B,$B259,'Inyección reconocida'!P:P)</f>
        <v>7527.9872230000019</v>
      </c>
      <c r="G259" s="98">
        <f t="shared" si="21"/>
        <v>7527.9872230000019</v>
      </c>
      <c r="H259" s="16">
        <v>0</v>
      </c>
      <c r="I259" s="16">
        <v>0</v>
      </c>
      <c r="J259" s="98">
        <f t="shared" si="28"/>
        <v>7527.9872230000019</v>
      </c>
      <c r="K259" s="98">
        <f t="shared" si="29"/>
        <v>7527.9872230000019</v>
      </c>
      <c r="L259" s="107">
        <f>+SUMIF(Traspasos!$C$8:$C$73,B259,Traspasos!$D$8:$D$73)-SUMIF(Traspasos!$B$8:$B$73,B259,Traspasos!$D$8:$D$73)</f>
        <v>0</v>
      </c>
      <c r="M259" s="107">
        <f t="shared" si="24"/>
        <v>0</v>
      </c>
      <c r="N259" s="108"/>
      <c r="O259" s="107">
        <f t="shared" si="25"/>
        <v>7528</v>
      </c>
      <c r="P259" s="107">
        <f t="shared" si="26"/>
        <v>0</v>
      </c>
      <c r="Q259" s="107">
        <f t="shared" si="27"/>
        <v>7527.9872230000019</v>
      </c>
    </row>
    <row r="260" spans="1:17" x14ac:dyDescent="0.2">
      <c r="A260" s="17"/>
      <c r="B260" s="47" t="s">
        <v>116</v>
      </c>
      <c r="C260" s="2" t="str">
        <f>IFERROR(VLOOKUP(B260,'Inyección reconocida'!$B$9:$C$500,2,0),VLOOKUP(B260,Retiros!$B$9:$C$500,2,0))</f>
        <v>SEN</v>
      </c>
      <c r="D260" s="98">
        <f>SUMIF(Retiros!B:B,$B260,Retiros!P:P)</f>
        <v>0</v>
      </c>
      <c r="E260" s="98">
        <f>SUMIF(Obligación!B:B,$B260,Obligación!P:P)</f>
        <v>0</v>
      </c>
      <c r="F260" s="98">
        <f>SUMIF('Inyección reconocida'!B:B,$B260,'Inyección reconocida'!P:P)</f>
        <v>36653.738812000011</v>
      </c>
      <c r="G260" s="98">
        <f t="shared" si="21"/>
        <v>36653.738812000011</v>
      </c>
      <c r="H260" s="16">
        <v>45175.174922999999</v>
      </c>
      <c r="I260" s="16">
        <v>643.8401882999998</v>
      </c>
      <c r="J260" s="98">
        <f t="shared" si="28"/>
        <v>81185.073546700005</v>
      </c>
      <c r="K260" s="98">
        <f t="shared" si="29"/>
        <v>81185.073546700005</v>
      </c>
      <c r="L260" s="107">
        <f>+SUMIF(Traspasos!$C$8:$C$73,B260,Traspasos!$D$8:$D$73)-SUMIF(Traspasos!$B$8:$B$73,B260,Traspasos!$D$8:$D$73)</f>
        <v>0</v>
      </c>
      <c r="M260" s="107">
        <f t="shared" si="24"/>
        <v>0</v>
      </c>
      <c r="N260" s="108"/>
      <c r="O260" s="107">
        <f t="shared" si="25"/>
        <v>81185</v>
      </c>
      <c r="P260" s="107">
        <f t="shared" si="26"/>
        <v>0</v>
      </c>
      <c r="Q260" s="107">
        <f t="shared" si="27"/>
        <v>36653.738812000011</v>
      </c>
    </row>
    <row r="261" spans="1:17" x14ac:dyDescent="0.2">
      <c r="A261" s="17"/>
      <c r="B261" s="47" t="s">
        <v>690</v>
      </c>
      <c r="C261" s="2" t="str">
        <f>IFERROR(VLOOKUP(B261,'Inyección reconocida'!$B$9:$C$500,2,0),VLOOKUP(B261,Retiros!$B$9:$C$500,2,0))</f>
        <v>SEN</v>
      </c>
      <c r="D261" s="98">
        <f>SUMIF(Retiros!B:B,$B261,Retiros!P:P)</f>
        <v>14300.322645000004</v>
      </c>
      <c r="E261" s="98">
        <f>SUMIF(Obligación!B:B,$B261,Obligación!P:P)</f>
        <v>1430.0322645000001</v>
      </c>
      <c r="F261" s="98">
        <f>SUMIF('Inyección reconocida'!B:B,$B261,'Inyección reconocida'!P:P)</f>
        <v>55900.661029999988</v>
      </c>
      <c r="G261" s="98">
        <f t="shared" si="21"/>
        <v>54470.628765499991</v>
      </c>
      <c r="H261" s="16">
        <v>48490.995222000041</v>
      </c>
      <c r="I261" s="16">
        <v>0</v>
      </c>
      <c r="J261" s="98">
        <f t="shared" si="28"/>
        <v>102961.62398750003</v>
      </c>
      <c r="K261" s="98">
        <f t="shared" si="29"/>
        <v>102961.62398750003</v>
      </c>
      <c r="L261" s="107">
        <f>+SUMIF(Traspasos!$C$8:$C$73,B261,Traspasos!$D$8:$D$73)-SUMIF(Traspasos!$B$8:$B$73,B261,Traspasos!$D$8:$D$73)</f>
        <v>0</v>
      </c>
      <c r="M261" s="107">
        <f t="shared" si="24"/>
        <v>0</v>
      </c>
      <c r="N261" s="108"/>
      <c r="O261" s="107">
        <f t="shared" si="25"/>
        <v>102962</v>
      </c>
      <c r="P261" s="107">
        <f t="shared" si="26"/>
        <v>0</v>
      </c>
      <c r="Q261" s="107">
        <f t="shared" si="27"/>
        <v>55900.661029999988</v>
      </c>
    </row>
    <row r="262" spans="1:17" x14ac:dyDescent="0.2">
      <c r="A262" s="17"/>
      <c r="B262" s="47" t="s">
        <v>573</v>
      </c>
      <c r="C262" s="2" t="str">
        <f>IFERROR(VLOOKUP(B262,'Inyección reconocida'!$B$9:$C$500,2,0),VLOOKUP(B262,Retiros!$B$9:$C$500,2,0))</f>
        <v>SEN</v>
      </c>
      <c r="D262" s="98">
        <f>SUMIF(Retiros!B:B,$B262,Retiros!P:P)</f>
        <v>0</v>
      </c>
      <c r="E262" s="98">
        <f>SUMIF(Obligación!B:B,$B262,Obligación!P:P)</f>
        <v>0</v>
      </c>
      <c r="F262" s="98">
        <f>SUMIF('Inyección reconocida'!B:B,$B262,'Inyección reconocida'!P:P)</f>
        <v>7254.4826059999959</v>
      </c>
      <c r="G262" s="98">
        <f t="shared" si="21"/>
        <v>7254.4826059999959</v>
      </c>
      <c r="H262" s="16">
        <v>8016.8587340000022</v>
      </c>
      <c r="I262" s="16">
        <v>0</v>
      </c>
      <c r="J262" s="98">
        <f t="shared" si="28"/>
        <v>15271.341339999999</v>
      </c>
      <c r="K262" s="98">
        <f t="shared" si="29"/>
        <v>15271.341339999999</v>
      </c>
      <c r="L262" s="107">
        <f>+SUMIF(Traspasos!$C$8:$C$73,B262,Traspasos!$D$8:$D$73)-SUMIF(Traspasos!$B$8:$B$73,B262,Traspasos!$D$8:$D$73)</f>
        <v>0</v>
      </c>
      <c r="M262" s="107">
        <f t="shared" si="24"/>
        <v>0</v>
      </c>
      <c r="N262" s="108"/>
      <c r="O262" s="107">
        <f t="shared" si="25"/>
        <v>15271</v>
      </c>
      <c r="P262" s="107">
        <f t="shared" si="26"/>
        <v>0</v>
      </c>
      <c r="Q262" s="107">
        <f t="shared" si="27"/>
        <v>7254.4826059999959</v>
      </c>
    </row>
    <row r="263" spans="1:17" x14ac:dyDescent="0.2">
      <c r="A263" s="17"/>
      <c r="B263" s="47" t="s">
        <v>366</v>
      </c>
      <c r="C263" s="2" t="str">
        <f>IFERROR(VLOOKUP(B263,'Inyección reconocida'!$B$9:$C$500,2,0),VLOOKUP(B263,Retiros!$B$9:$C$500,2,0))</f>
        <v>SEN</v>
      </c>
      <c r="D263" s="98">
        <f>SUMIF(Retiros!B:B,$B263,Retiros!P:P)</f>
        <v>0</v>
      </c>
      <c r="E263" s="98">
        <f>SUMIF(Obligación!B:B,$B263,Obligación!P:P)</f>
        <v>0</v>
      </c>
      <c r="F263" s="98">
        <f>SUMIF('Inyección reconocida'!B:B,$B263,'Inyección reconocida'!P:P)</f>
        <v>2490.3106459999995</v>
      </c>
      <c r="G263" s="98">
        <f t="shared" ref="G263:G306" si="30">F263-E263</f>
        <v>2490.3106459999995</v>
      </c>
      <c r="H263" s="16">
        <v>2513.3514500000001</v>
      </c>
      <c r="I263" s="16">
        <v>0</v>
      </c>
      <c r="J263" s="98">
        <f t="shared" si="28"/>
        <v>5003.662096</v>
      </c>
      <c r="K263" s="98">
        <f t="shared" si="29"/>
        <v>5003.662096</v>
      </c>
      <c r="L263" s="107">
        <f>+SUMIF(Traspasos!$C$8:$C$73,B263,Traspasos!$D$8:$D$73)-SUMIF(Traspasos!$B$8:$B$73,B263,Traspasos!$D$8:$D$73)</f>
        <v>0</v>
      </c>
      <c r="M263" s="107">
        <f t="shared" si="24"/>
        <v>0</v>
      </c>
      <c r="N263" s="108"/>
      <c r="O263" s="107">
        <f t="shared" si="25"/>
        <v>5004</v>
      </c>
      <c r="P263" s="107">
        <f t="shared" si="26"/>
        <v>0</v>
      </c>
      <c r="Q263" s="107">
        <f t="shared" si="27"/>
        <v>2490.3106459999995</v>
      </c>
    </row>
    <row r="264" spans="1:17" x14ac:dyDescent="0.2">
      <c r="A264" s="17"/>
      <c r="B264" s="47" t="s">
        <v>113</v>
      </c>
      <c r="C264" s="2" t="str">
        <f>IFERROR(VLOOKUP(B264,'Inyección reconocida'!$B$9:$C$500,2,0),VLOOKUP(B264,Retiros!$B$9:$C$500,2,0))</f>
        <v>SEN</v>
      </c>
      <c r="D264" s="98">
        <f>SUMIF(Retiros!B:B,$B264,Retiros!P:P)</f>
        <v>0</v>
      </c>
      <c r="E264" s="98">
        <f>SUMIF(Obligación!B:B,$B264,Obligación!P:P)</f>
        <v>0</v>
      </c>
      <c r="F264" s="98">
        <f>SUMIF('Inyección reconocida'!B:B,$B264,'Inyección reconocida'!P:P)</f>
        <v>16478.35270000001</v>
      </c>
      <c r="G264" s="98">
        <f t="shared" si="30"/>
        <v>16478.35270000001</v>
      </c>
      <c r="H264" s="16">
        <v>14496.520823999999</v>
      </c>
      <c r="I264" s="16">
        <v>0</v>
      </c>
      <c r="J264" s="98">
        <f t="shared" si="28"/>
        <v>30974.87352400001</v>
      </c>
      <c r="K264" s="98">
        <f t="shared" si="29"/>
        <v>30974.87352400001</v>
      </c>
      <c r="L264" s="107">
        <f>+SUMIF(Traspasos!$C$8:$C$73,B264,Traspasos!$D$8:$D$73)-SUMIF(Traspasos!$B$8:$B$73,B264,Traspasos!$D$8:$D$73)</f>
        <v>0</v>
      </c>
      <c r="M264" s="107">
        <f t="shared" ref="M264:M306" si="31">IF(((E264+I264)-(F264+H264+L264))&lt;0,0,((E264+I264)-(F264+H264+L264)))</f>
        <v>0</v>
      </c>
      <c r="N264" s="108"/>
      <c r="O264" s="107">
        <f t="shared" ref="O264:O306" si="32">ROUND((F264+H264+L264+N264)-(E264+I264),0)</f>
        <v>30975</v>
      </c>
      <c r="P264" s="107">
        <f t="shared" ref="P264:P306" si="33">+IF(-0.4*O264&lt;0,0,-0.4*O264)</f>
        <v>0</v>
      </c>
      <c r="Q264" s="107">
        <f t="shared" ref="Q264:Q306" si="34">IF(MIN(O264,F264)&lt;0,0,MIN(O264,F264))</f>
        <v>16478.35270000001</v>
      </c>
    </row>
    <row r="265" spans="1:17" x14ac:dyDescent="0.2">
      <c r="A265" s="17"/>
      <c r="B265" s="47" t="s">
        <v>121</v>
      </c>
      <c r="C265" s="2" t="str">
        <f>IFERROR(VLOOKUP(B265,'Inyección reconocida'!$B$9:$C$500,2,0),VLOOKUP(B265,Retiros!$B$9:$C$500,2,0))</f>
        <v>SEN</v>
      </c>
      <c r="D265" s="98">
        <f>SUMIF(Retiros!B:B,$B265,Retiros!P:P)</f>
        <v>0</v>
      </c>
      <c r="E265" s="98">
        <f>SUMIF(Obligación!B:B,$B265,Obligación!P:P)</f>
        <v>0</v>
      </c>
      <c r="F265" s="98">
        <f>SUMIF('Inyección reconocida'!B:B,$B265,'Inyección reconocida'!P:P)</f>
        <v>0</v>
      </c>
      <c r="G265" s="98">
        <f t="shared" si="30"/>
        <v>0</v>
      </c>
      <c r="H265" s="16">
        <v>0</v>
      </c>
      <c r="I265" s="16">
        <v>0</v>
      </c>
      <c r="J265" s="98">
        <f t="shared" si="28"/>
        <v>0</v>
      </c>
      <c r="K265" s="98">
        <f t="shared" si="29"/>
        <v>0</v>
      </c>
      <c r="L265" s="107">
        <f>+SUMIF(Traspasos!$C$8:$C$73,B265,Traspasos!$D$8:$D$73)-SUMIF(Traspasos!$B$8:$B$73,B265,Traspasos!$D$8:$D$73)</f>
        <v>0</v>
      </c>
      <c r="M265" s="107">
        <f t="shared" si="31"/>
        <v>0</v>
      </c>
      <c r="N265" s="108"/>
      <c r="O265" s="107">
        <f t="shared" si="32"/>
        <v>0</v>
      </c>
      <c r="P265" s="107">
        <f t="shared" si="33"/>
        <v>0</v>
      </c>
      <c r="Q265" s="107">
        <f t="shared" si="34"/>
        <v>0</v>
      </c>
    </row>
    <row r="266" spans="1:17" x14ac:dyDescent="0.2">
      <c r="A266" s="17"/>
      <c r="B266" s="47" t="s">
        <v>221</v>
      </c>
      <c r="C266" s="2" t="str">
        <f>IFERROR(VLOOKUP(B266,'Inyección reconocida'!$B$9:$C$500,2,0),VLOOKUP(B266,Retiros!$B$9:$C$500,2,0))</f>
        <v>SEN</v>
      </c>
      <c r="D266" s="98">
        <f>SUMIF(Retiros!B:B,$B266,Retiros!P:P)</f>
        <v>189188.14862995496</v>
      </c>
      <c r="E266" s="98">
        <f>SUMIF(Obligación!B:B,$B266,Obligación!P:P)</f>
        <v>18918.814862995496</v>
      </c>
      <c r="F266" s="98">
        <f>SUMIF('Inyección reconocida'!B:B,$B266,'Inyección reconocida'!P:P)</f>
        <v>0</v>
      </c>
      <c r="G266" s="98">
        <f t="shared" si="30"/>
        <v>-18918.814862995496</v>
      </c>
      <c r="H266" s="16">
        <v>0</v>
      </c>
      <c r="I266" s="16">
        <v>11271.374256699723</v>
      </c>
      <c r="J266" s="98">
        <f t="shared" si="28"/>
        <v>-30190.18911969522</v>
      </c>
      <c r="K266" s="98">
        <f t="shared" si="29"/>
        <v>0</v>
      </c>
      <c r="L266" s="107">
        <f>+SUMIF(Traspasos!$C$8:$C$73,B266,Traspasos!$D$8:$D$73)-SUMIF(Traspasos!$B$8:$B$73,B266,Traspasos!$D$8:$D$73)</f>
        <v>0</v>
      </c>
      <c r="M266" s="107">
        <f t="shared" si="31"/>
        <v>30190.18911969522</v>
      </c>
      <c r="N266" s="108"/>
      <c r="O266" s="107">
        <f t="shared" si="32"/>
        <v>-30190</v>
      </c>
      <c r="P266" s="107">
        <f t="shared" si="33"/>
        <v>12076</v>
      </c>
      <c r="Q266" s="107">
        <f t="shared" si="34"/>
        <v>0</v>
      </c>
    </row>
    <row r="267" spans="1:17" x14ac:dyDescent="0.2">
      <c r="A267" s="17"/>
      <c r="B267" s="47" t="s">
        <v>781</v>
      </c>
      <c r="C267" s="2" t="str">
        <f>IFERROR(VLOOKUP(B267,'Inyección reconocida'!$B$9:$C$500,2,0),VLOOKUP(B267,Retiros!$B$9:$C$500,2,0))</f>
        <v>SEN</v>
      </c>
      <c r="D267" s="98">
        <f>SUMIF(Retiros!B:B,$B267,Retiros!P:P)</f>
        <v>0</v>
      </c>
      <c r="E267" s="98">
        <f>SUMIF(Obligación!B:B,$B267,Obligación!P:P)</f>
        <v>0</v>
      </c>
      <c r="F267" s="98">
        <f>SUMIF('Inyección reconocida'!B:B,$B267,'Inyección reconocida'!P:P)</f>
        <v>4498.0228179999995</v>
      </c>
      <c r="G267" s="98">
        <f t="shared" si="30"/>
        <v>4498.0228179999995</v>
      </c>
      <c r="H267" s="16">
        <v>0</v>
      </c>
      <c r="I267" s="16">
        <v>0</v>
      </c>
      <c r="J267" s="98">
        <f t="shared" si="28"/>
        <v>4498.0228179999995</v>
      </c>
      <c r="K267" s="98">
        <f t="shared" si="29"/>
        <v>4498.0228179999995</v>
      </c>
      <c r="L267" s="107">
        <f>+SUMIF(Traspasos!$C$8:$C$73,B267,Traspasos!$D$8:$D$73)-SUMIF(Traspasos!$B$8:$B$73,B267,Traspasos!$D$8:$D$73)</f>
        <v>0</v>
      </c>
      <c r="M267" s="107">
        <f t="shared" si="31"/>
        <v>0</v>
      </c>
      <c r="N267" s="108"/>
      <c r="O267" s="107">
        <f t="shared" si="32"/>
        <v>4498</v>
      </c>
      <c r="P267" s="107">
        <f t="shared" si="33"/>
        <v>0</v>
      </c>
      <c r="Q267" s="107">
        <f t="shared" si="34"/>
        <v>4498</v>
      </c>
    </row>
    <row r="268" spans="1:17" x14ac:dyDescent="0.2">
      <c r="A268" s="17"/>
      <c r="B268" s="47" t="s">
        <v>132</v>
      </c>
      <c r="C268" s="2" t="str">
        <f>IFERROR(VLOOKUP(B268,'Inyección reconocida'!$B$9:$C$500,2,0),VLOOKUP(B268,Retiros!$B$9:$C$500,2,0))</f>
        <v>SEN</v>
      </c>
      <c r="D268" s="98">
        <f>SUMIF(Retiros!B:B,$B268,Retiros!P:P)</f>
        <v>0</v>
      </c>
      <c r="E268" s="98">
        <f>SUMIF(Obligación!B:B,$B268,Obligación!P:P)</f>
        <v>0</v>
      </c>
      <c r="F268" s="98">
        <f>SUMIF('Inyección reconocida'!B:B,$B268,'Inyección reconocida'!P:P)</f>
        <v>100205.90149300001</v>
      </c>
      <c r="G268" s="98">
        <f t="shared" si="30"/>
        <v>100205.90149300001</v>
      </c>
      <c r="H268" s="16">
        <v>61802.795017999975</v>
      </c>
      <c r="I268" s="16">
        <v>0</v>
      </c>
      <c r="J268" s="98">
        <f t="shared" si="28"/>
        <v>162008.69651099999</v>
      </c>
      <c r="K268" s="98">
        <f t="shared" si="29"/>
        <v>162008.69651099999</v>
      </c>
      <c r="L268" s="107">
        <f>+SUMIF(Traspasos!$C$8:$C$73,B268,Traspasos!$D$8:$D$73)-SUMIF(Traspasos!$B$8:$B$73,B268,Traspasos!$D$8:$D$73)</f>
        <v>0</v>
      </c>
      <c r="M268" s="107">
        <f t="shared" si="31"/>
        <v>0</v>
      </c>
      <c r="N268" s="108"/>
      <c r="O268" s="107">
        <f t="shared" si="32"/>
        <v>162009</v>
      </c>
      <c r="P268" s="107">
        <f t="shared" si="33"/>
        <v>0</v>
      </c>
      <c r="Q268" s="107">
        <f t="shared" si="34"/>
        <v>100205.90149300001</v>
      </c>
    </row>
    <row r="269" spans="1:17" x14ac:dyDescent="0.2">
      <c r="A269" s="17"/>
      <c r="B269" s="47" t="s">
        <v>697</v>
      </c>
      <c r="C269" s="2" t="str">
        <f>IFERROR(VLOOKUP(B269,'Inyección reconocida'!$B$9:$C$500,2,0),VLOOKUP(B269,Retiros!$B$9:$C$500,2,0))</f>
        <v>SEN</v>
      </c>
      <c r="D269" s="98">
        <f>SUMIF(Retiros!B:B,$B269,Retiros!P:P)</f>
        <v>0</v>
      </c>
      <c r="E269" s="98">
        <f>SUMIF(Obligación!B:B,$B269,Obligación!P:P)</f>
        <v>0</v>
      </c>
      <c r="F269" s="98">
        <f>SUMIF('Inyección reconocida'!B:B,$B269,'Inyección reconocida'!P:P)</f>
        <v>7127.4213300000001</v>
      </c>
      <c r="G269" s="98">
        <f t="shared" si="30"/>
        <v>7127.4213300000001</v>
      </c>
      <c r="H269" s="16">
        <v>3111.2755660000003</v>
      </c>
      <c r="I269" s="16">
        <v>0</v>
      </c>
      <c r="J269" s="98">
        <f t="shared" si="28"/>
        <v>10238.696896000001</v>
      </c>
      <c r="K269" s="98">
        <f t="shared" si="29"/>
        <v>10238.696896000001</v>
      </c>
      <c r="L269" s="107">
        <f>+SUMIF(Traspasos!$C$8:$C$73,B269,Traspasos!$D$8:$D$73)-SUMIF(Traspasos!$B$8:$B$73,B269,Traspasos!$D$8:$D$73)</f>
        <v>0</v>
      </c>
      <c r="M269" s="107">
        <f t="shared" si="31"/>
        <v>0</v>
      </c>
      <c r="N269" s="108"/>
      <c r="O269" s="107">
        <f t="shared" si="32"/>
        <v>10239</v>
      </c>
      <c r="P269" s="107">
        <f t="shared" si="33"/>
        <v>0</v>
      </c>
      <c r="Q269" s="107">
        <f t="shared" si="34"/>
        <v>7127.4213300000001</v>
      </c>
    </row>
    <row r="270" spans="1:17" x14ac:dyDescent="0.2">
      <c r="A270" s="17"/>
      <c r="B270" s="47" t="s">
        <v>619</v>
      </c>
      <c r="C270" s="2" t="str">
        <f>IFERROR(VLOOKUP(B270,'Inyección reconocida'!$B$9:$C$500,2,0),VLOOKUP(B270,Retiros!$B$9:$C$500,2,0))</f>
        <v>SEN</v>
      </c>
      <c r="D270" s="98">
        <f>SUMIF(Retiros!B:B,$B270,Retiros!P:P)</f>
        <v>252291.32552106649</v>
      </c>
      <c r="E270" s="98">
        <f>SUMIF(Obligación!B:B,$B270,Obligación!P:P)</f>
        <v>25229.132552106654</v>
      </c>
      <c r="F270" s="98">
        <f>SUMIF('Inyección reconocida'!B:B,$B270,'Inyección reconocida'!P:P)</f>
        <v>553333.82391399995</v>
      </c>
      <c r="G270" s="98">
        <f t="shared" si="30"/>
        <v>528104.69136189332</v>
      </c>
      <c r="H270" s="16">
        <v>553468.3638569999</v>
      </c>
      <c r="I270" s="16">
        <v>14878.307406926908</v>
      </c>
      <c r="J270" s="98">
        <f t="shared" si="28"/>
        <v>1066694.7478119663</v>
      </c>
      <c r="K270" s="98">
        <f t="shared" si="29"/>
        <v>1066694.7478119663</v>
      </c>
      <c r="L270" s="107">
        <f>+SUMIF(Traspasos!$C$8:$C$73,B270,Traspasos!$D$8:$D$73)-SUMIF(Traspasos!$B$8:$B$73,B270,Traspasos!$D$8:$D$73)</f>
        <v>0</v>
      </c>
      <c r="M270" s="107">
        <f t="shared" si="31"/>
        <v>0</v>
      </c>
      <c r="N270" s="108"/>
      <c r="O270" s="107">
        <f t="shared" si="32"/>
        <v>1066695</v>
      </c>
      <c r="P270" s="107">
        <f t="shared" si="33"/>
        <v>0</v>
      </c>
      <c r="Q270" s="107">
        <f t="shared" si="34"/>
        <v>553333.82391399995</v>
      </c>
    </row>
    <row r="271" spans="1:17" x14ac:dyDescent="0.2">
      <c r="A271" s="17"/>
      <c r="B271" s="47" t="s">
        <v>759</v>
      </c>
      <c r="C271" s="2" t="str">
        <f>IFERROR(VLOOKUP(B271,'Inyección reconocida'!$B$9:$C$500,2,0),VLOOKUP(B271,Retiros!$B$9:$C$500,2,0))</f>
        <v>SEN</v>
      </c>
      <c r="D271" s="98">
        <f>SUMIF(Retiros!B:B,$B271,Retiros!P:P)</f>
        <v>0</v>
      </c>
      <c r="E271" s="98">
        <f>SUMIF(Obligación!B:B,$B271,Obligación!P:P)</f>
        <v>0</v>
      </c>
      <c r="F271" s="98">
        <f>SUMIF('Inyección reconocida'!B:B,$B271,'Inyección reconocida'!P:P)</f>
        <v>0</v>
      </c>
      <c r="G271" s="98">
        <f t="shared" si="30"/>
        <v>0</v>
      </c>
      <c r="H271" s="16">
        <v>0</v>
      </c>
      <c r="I271" s="16">
        <v>0</v>
      </c>
      <c r="J271" s="98">
        <f t="shared" si="28"/>
        <v>0</v>
      </c>
      <c r="K271" s="98">
        <f t="shared" si="29"/>
        <v>0</v>
      </c>
      <c r="L271" s="107">
        <f>+SUMIF(Traspasos!$C$8:$C$73,B271,Traspasos!$D$8:$D$73)-SUMIF(Traspasos!$B$8:$B$73,B271,Traspasos!$D$8:$D$73)</f>
        <v>0</v>
      </c>
      <c r="M271" s="107">
        <f t="shared" si="31"/>
        <v>0</v>
      </c>
      <c r="N271" s="108"/>
      <c r="O271" s="107">
        <f t="shared" si="32"/>
        <v>0</v>
      </c>
      <c r="P271" s="107">
        <f t="shared" si="33"/>
        <v>0</v>
      </c>
      <c r="Q271" s="107">
        <f t="shared" si="34"/>
        <v>0</v>
      </c>
    </row>
    <row r="272" spans="1:17" x14ac:dyDescent="0.2">
      <c r="A272" s="17"/>
      <c r="B272" s="47" t="s">
        <v>127</v>
      </c>
      <c r="C272" s="2" t="str">
        <f>IFERROR(VLOOKUP(B272,'Inyección reconocida'!$B$9:$C$500,2,0),VLOOKUP(B272,Retiros!$B$9:$C$500,2,0))</f>
        <v>SEN</v>
      </c>
      <c r="D272" s="98">
        <f>SUMIF(Retiros!B:B,$B272,Retiros!P:P)</f>
        <v>0</v>
      </c>
      <c r="E272" s="98">
        <f>SUMIF(Obligación!B:B,$B272,Obligación!P:P)</f>
        <v>0</v>
      </c>
      <c r="F272" s="98">
        <f>SUMIF('Inyección reconocida'!B:B,$B272,'Inyección reconocida'!P:P)</f>
        <v>1310.3184179999994</v>
      </c>
      <c r="G272" s="98">
        <f t="shared" si="30"/>
        <v>1310.3184179999994</v>
      </c>
      <c r="H272" s="16">
        <v>2694.0186389999994</v>
      </c>
      <c r="I272" s="16">
        <v>0</v>
      </c>
      <c r="J272" s="98">
        <f t="shared" si="28"/>
        <v>4004.3370569999988</v>
      </c>
      <c r="K272" s="98">
        <f t="shared" si="29"/>
        <v>4004.3370569999988</v>
      </c>
      <c r="L272" s="107">
        <f>+SUMIF(Traspasos!$C$8:$C$73,B272,Traspasos!$D$8:$D$73)-SUMIF(Traspasos!$B$8:$B$73,B272,Traspasos!$D$8:$D$73)</f>
        <v>0</v>
      </c>
      <c r="M272" s="107">
        <f t="shared" si="31"/>
        <v>0</v>
      </c>
      <c r="N272" s="108"/>
      <c r="O272" s="107">
        <f t="shared" si="32"/>
        <v>4004</v>
      </c>
      <c r="P272" s="107">
        <f t="shared" si="33"/>
        <v>0</v>
      </c>
      <c r="Q272" s="107">
        <f t="shared" si="34"/>
        <v>1310.3184179999994</v>
      </c>
    </row>
    <row r="273" spans="1:17" x14ac:dyDescent="0.2">
      <c r="A273" s="17"/>
      <c r="B273" s="47" t="s">
        <v>115</v>
      </c>
      <c r="C273" s="2" t="str">
        <f>IFERROR(VLOOKUP(B273,'Inyección reconocida'!$B$9:$C$500,2,0),VLOOKUP(B273,Retiros!$B$9:$C$500,2,0))</f>
        <v>SEN</v>
      </c>
      <c r="D273" s="98">
        <f>SUMIF(Retiros!B:B,$B273,Retiros!P:P)</f>
        <v>0</v>
      </c>
      <c r="E273" s="98">
        <f>SUMIF(Obligación!B:B,$B273,Obligación!P:P)</f>
        <v>0</v>
      </c>
      <c r="F273" s="98">
        <f>SUMIF('Inyección reconocida'!B:B,$B273,'Inyección reconocida'!P:P)</f>
        <v>66138.651408000005</v>
      </c>
      <c r="G273" s="98">
        <f t="shared" si="30"/>
        <v>66138.651408000005</v>
      </c>
      <c r="H273" s="16">
        <v>75196.080200000011</v>
      </c>
      <c r="I273" s="16">
        <v>0</v>
      </c>
      <c r="J273" s="98">
        <f t="shared" si="28"/>
        <v>141334.731608</v>
      </c>
      <c r="K273" s="98">
        <f t="shared" si="29"/>
        <v>141334.731608</v>
      </c>
      <c r="L273" s="107">
        <f>+SUMIF(Traspasos!$C$8:$C$73,B273,Traspasos!$D$8:$D$73)-SUMIF(Traspasos!$B$8:$B$73,B273,Traspasos!$D$8:$D$73)</f>
        <v>0</v>
      </c>
      <c r="M273" s="107">
        <f t="shared" si="31"/>
        <v>0</v>
      </c>
      <c r="N273" s="108"/>
      <c r="O273" s="107">
        <f t="shared" si="32"/>
        <v>141335</v>
      </c>
      <c r="P273" s="107">
        <f t="shared" si="33"/>
        <v>0</v>
      </c>
      <c r="Q273" s="107">
        <f t="shared" si="34"/>
        <v>66138.651408000005</v>
      </c>
    </row>
    <row r="274" spans="1:17" x14ac:dyDescent="0.2">
      <c r="A274" s="17"/>
      <c r="B274" s="47" t="s">
        <v>682</v>
      </c>
      <c r="C274" s="2" t="str">
        <f>IFERROR(VLOOKUP(B274,'Inyección reconocida'!$B$9:$C$500,2,0),VLOOKUP(B274,Retiros!$B$9:$C$500,2,0))</f>
        <v>SEN</v>
      </c>
      <c r="D274" s="98">
        <f>SUMIF(Retiros!B:B,$B274,Retiros!P:P)</f>
        <v>79014.487504487013</v>
      </c>
      <c r="E274" s="98">
        <f>SUMIF(Obligación!B:B,$B274,Obligación!P:P)</f>
        <v>7901.4487504487006</v>
      </c>
      <c r="F274" s="98">
        <f>SUMIF('Inyección reconocida'!B:B,$B274,'Inyección reconocida'!P:P)</f>
        <v>194768.34613199998</v>
      </c>
      <c r="G274" s="98">
        <f t="shared" si="30"/>
        <v>186866.89738155127</v>
      </c>
      <c r="H274" s="16">
        <v>1478.4190999999996</v>
      </c>
      <c r="I274" s="16">
        <v>8241.4798480965837</v>
      </c>
      <c r="J274" s="98">
        <f t="shared" si="28"/>
        <v>180103.83663345469</v>
      </c>
      <c r="K274" s="98">
        <f t="shared" si="29"/>
        <v>180103.83663345469</v>
      </c>
      <c r="L274" s="107">
        <f>+SUMIF(Traspasos!$C$8:$C$73,B274,Traspasos!$D$8:$D$73)-SUMIF(Traspasos!$B$8:$B$73,B274,Traspasos!$D$8:$D$73)</f>
        <v>0</v>
      </c>
      <c r="M274" s="107">
        <f t="shared" si="31"/>
        <v>0</v>
      </c>
      <c r="N274" s="108"/>
      <c r="O274" s="107">
        <f t="shared" si="32"/>
        <v>180104</v>
      </c>
      <c r="P274" s="107">
        <f t="shared" si="33"/>
        <v>0</v>
      </c>
      <c r="Q274" s="107">
        <f t="shared" si="34"/>
        <v>180104</v>
      </c>
    </row>
    <row r="275" spans="1:17" x14ac:dyDescent="0.2">
      <c r="A275" s="17"/>
      <c r="B275" s="47" t="s">
        <v>708</v>
      </c>
      <c r="C275" s="2" t="str">
        <f>IFERROR(VLOOKUP(B275,'Inyección reconocida'!$B$9:$C$500,2,0),VLOOKUP(B275,Retiros!$B$9:$C$500,2,0))</f>
        <v>SEN</v>
      </c>
      <c r="D275" s="98">
        <f>SUMIF(Retiros!B:B,$B275,Retiros!P:P)</f>
        <v>0</v>
      </c>
      <c r="E275" s="98">
        <f>SUMIF(Obligación!B:B,$B275,Obligación!P:P)</f>
        <v>0</v>
      </c>
      <c r="F275" s="98">
        <f>SUMIF('Inyección reconocida'!B:B,$B275,'Inyección reconocida'!P:P)</f>
        <v>7487.7290670000011</v>
      </c>
      <c r="G275" s="98">
        <f t="shared" si="30"/>
        <v>7487.7290670000011</v>
      </c>
      <c r="H275" s="16">
        <v>1963.154817000001</v>
      </c>
      <c r="I275" s="16">
        <v>0</v>
      </c>
      <c r="J275" s="98">
        <f t="shared" si="28"/>
        <v>9450.8838840000026</v>
      </c>
      <c r="K275" s="98">
        <f t="shared" si="29"/>
        <v>9450.8838840000026</v>
      </c>
      <c r="L275" s="107">
        <f>+SUMIF(Traspasos!$C$8:$C$73,B275,Traspasos!$D$8:$D$73)-SUMIF(Traspasos!$B$8:$B$73,B275,Traspasos!$D$8:$D$73)</f>
        <v>0</v>
      </c>
      <c r="M275" s="107">
        <f t="shared" si="31"/>
        <v>0</v>
      </c>
      <c r="N275" s="108"/>
      <c r="O275" s="107">
        <f t="shared" si="32"/>
        <v>9451</v>
      </c>
      <c r="P275" s="107">
        <f t="shared" si="33"/>
        <v>0</v>
      </c>
      <c r="Q275" s="107">
        <f t="shared" si="34"/>
        <v>7487.7290670000011</v>
      </c>
    </row>
    <row r="276" spans="1:17" x14ac:dyDescent="0.2">
      <c r="A276" s="17"/>
      <c r="B276" s="47" t="s">
        <v>5</v>
      </c>
      <c r="C276" s="2" t="str">
        <f>IFERROR(VLOOKUP(B276,'Inyección reconocida'!$B$9:$C$500,2,0),VLOOKUP(B276,Retiros!$B$9:$C$500,2,0))</f>
        <v>SEN</v>
      </c>
      <c r="D276" s="98">
        <f>SUMIF(Retiros!B:B,$B276,Retiros!P:P)</f>
        <v>127038.767486</v>
      </c>
      <c r="E276" s="98">
        <f>SUMIF(Obligación!B:B,$B276,Obligación!P:P)</f>
        <v>12703.8767486</v>
      </c>
      <c r="F276" s="98">
        <f>SUMIF('Inyección reconocida'!B:B,$B276,'Inyección reconocida'!P:P)</f>
        <v>0</v>
      </c>
      <c r="G276" s="98">
        <f t="shared" si="30"/>
        <v>-12703.8767486</v>
      </c>
      <c r="H276" s="16">
        <v>0</v>
      </c>
      <c r="I276" s="16">
        <v>11942.291697930003</v>
      </c>
      <c r="J276" s="98">
        <f t="shared" si="28"/>
        <v>-24646.168446530002</v>
      </c>
      <c r="K276" s="98">
        <f t="shared" si="29"/>
        <v>0</v>
      </c>
      <c r="L276" s="107">
        <f>+SUMIF(Traspasos!$C$8:$C$73,B276,Traspasos!$D$8:$D$73)-SUMIF(Traspasos!$B$8:$B$73,B276,Traspasos!$D$8:$D$73)</f>
        <v>0</v>
      </c>
      <c r="M276" s="107">
        <f t="shared" si="31"/>
        <v>24646.168446530002</v>
      </c>
      <c r="N276" s="108"/>
      <c r="O276" s="107">
        <f t="shared" si="32"/>
        <v>-24646</v>
      </c>
      <c r="P276" s="107">
        <f t="shared" si="33"/>
        <v>9858.4000000000015</v>
      </c>
      <c r="Q276" s="107">
        <f t="shared" si="34"/>
        <v>0</v>
      </c>
    </row>
    <row r="277" spans="1:17" x14ac:dyDescent="0.2">
      <c r="A277" s="17"/>
      <c r="B277" s="47" t="s">
        <v>693</v>
      </c>
      <c r="C277" s="2" t="str">
        <f>IFERROR(VLOOKUP(B277,'Inyección reconocida'!$B$9:$C$500,2,0),VLOOKUP(B277,Retiros!$B$9:$C$500,2,0))</f>
        <v>SEN</v>
      </c>
      <c r="D277" s="98">
        <f>SUMIF(Retiros!B:B,$B277,Retiros!P:P)</f>
        <v>0</v>
      </c>
      <c r="E277" s="98">
        <f>SUMIF(Obligación!B:B,$B277,Obligación!P:P)</f>
        <v>0</v>
      </c>
      <c r="F277" s="98">
        <f>SUMIF('Inyección reconocida'!B:B,$B277,'Inyección reconocida'!P:P)</f>
        <v>31986.552745999983</v>
      </c>
      <c r="G277" s="98">
        <f t="shared" si="30"/>
        <v>31986.552745999983</v>
      </c>
      <c r="H277" s="16">
        <v>13059.290403000003</v>
      </c>
      <c r="I277" s="16">
        <v>0</v>
      </c>
      <c r="J277" s="98">
        <f t="shared" si="28"/>
        <v>45045.843148999986</v>
      </c>
      <c r="K277" s="98">
        <f t="shared" si="29"/>
        <v>45045.843148999986</v>
      </c>
      <c r="L277" s="107">
        <f>+SUMIF(Traspasos!$C$8:$C$73,B277,Traspasos!$D$8:$D$73)-SUMIF(Traspasos!$B$8:$B$73,B277,Traspasos!$D$8:$D$73)</f>
        <v>0</v>
      </c>
      <c r="M277" s="107">
        <f t="shared" si="31"/>
        <v>0</v>
      </c>
      <c r="N277" s="108"/>
      <c r="O277" s="107">
        <f t="shared" si="32"/>
        <v>45046</v>
      </c>
      <c r="P277" s="107">
        <f t="shared" si="33"/>
        <v>0</v>
      </c>
      <c r="Q277" s="107">
        <f t="shared" si="34"/>
        <v>31986.552745999983</v>
      </c>
    </row>
    <row r="278" spans="1:17" x14ac:dyDescent="0.2">
      <c r="A278" s="17"/>
      <c r="B278" s="47" t="s">
        <v>567</v>
      </c>
      <c r="C278" s="2" t="str">
        <f>IFERROR(VLOOKUP(B278,'Inyección reconocida'!$B$9:$C$500,2,0),VLOOKUP(B278,Retiros!$B$9:$C$500,2,0))</f>
        <v>SEN</v>
      </c>
      <c r="D278" s="98">
        <f>SUMIF(Retiros!B:B,$B278,Retiros!P:P)</f>
        <v>0</v>
      </c>
      <c r="E278" s="98">
        <f>SUMIF(Obligación!B:B,$B278,Obligación!P:P)</f>
        <v>0</v>
      </c>
      <c r="F278" s="98">
        <f>SUMIF('Inyección reconocida'!B:B,$B278,'Inyección reconocida'!P:P)</f>
        <v>6570.3418139999994</v>
      </c>
      <c r="G278" s="98">
        <f t="shared" si="30"/>
        <v>6570.3418139999994</v>
      </c>
      <c r="H278" s="16">
        <v>6582.5152120000012</v>
      </c>
      <c r="I278" s="16">
        <v>0</v>
      </c>
      <c r="J278" s="98">
        <f t="shared" si="28"/>
        <v>13152.857026000001</v>
      </c>
      <c r="K278" s="98">
        <f t="shared" si="29"/>
        <v>13152.857026000001</v>
      </c>
      <c r="L278" s="107">
        <f>+SUMIF(Traspasos!$C$8:$C$73,B278,Traspasos!$D$8:$D$73)-SUMIF(Traspasos!$B$8:$B$73,B278,Traspasos!$D$8:$D$73)</f>
        <v>0</v>
      </c>
      <c r="M278" s="107">
        <f t="shared" si="31"/>
        <v>0</v>
      </c>
      <c r="N278" s="108"/>
      <c r="O278" s="107">
        <f t="shared" si="32"/>
        <v>13153</v>
      </c>
      <c r="P278" s="107">
        <f t="shared" si="33"/>
        <v>0</v>
      </c>
      <c r="Q278" s="107">
        <f t="shared" si="34"/>
        <v>6570.3418139999994</v>
      </c>
    </row>
    <row r="279" spans="1:17" x14ac:dyDescent="0.2">
      <c r="A279" s="17"/>
      <c r="B279" s="47" t="s">
        <v>119</v>
      </c>
      <c r="C279" s="2" t="str">
        <f>IFERROR(VLOOKUP(B279,'Inyección reconocida'!$B$9:$C$500,2,0),VLOOKUP(B279,Retiros!$B$9:$C$500,2,0))</f>
        <v>SEN</v>
      </c>
      <c r="D279" s="98">
        <f>SUMIF(Retiros!B:B,$B279,Retiros!P:P)</f>
        <v>0</v>
      </c>
      <c r="E279" s="98">
        <f>SUMIF(Obligación!B:B,$B279,Obligación!P:P)</f>
        <v>0</v>
      </c>
      <c r="F279" s="98">
        <f>SUMIF('Inyección reconocida'!B:B,$B279,'Inyección reconocida'!P:P)</f>
        <v>1642.2422584031756</v>
      </c>
      <c r="G279" s="98">
        <f t="shared" si="30"/>
        <v>1642.2422584031756</v>
      </c>
      <c r="H279" s="16">
        <v>1150.3631330000005</v>
      </c>
      <c r="I279" s="16">
        <v>0</v>
      </c>
      <c r="J279" s="98">
        <f t="shared" si="28"/>
        <v>2792.6053914031763</v>
      </c>
      <c r="K279" s="98">
        <f t="shared" si="29"/>
        <v>2792.6053914031763</v>
      </c>
      <c r="L279" s="107">
        <f>+SUMIF(Traspasos!$C$8:$C$73,B279,Traspasos!$D$8:$D$73)-SUMIF(Traspasos!$B$8:$B$73,B279,Traspasos!$D$8:$D$73)</f>
        <v>0</v>
      </c>
      <c r="M279" s="107">
        <f t="shared" si="31"/>
        <v>0</v>
      </c>
      <c r="N279" s="108"/>
      <c r="O279" s="107">
        <f t="shared" si="32"/>
        <v>2793</v>
      </c>
      <c r="P279" s="107">
        <f t="shared" si="33"/>
        <v>0</v>
      </c>
      <c r="Q279" s="107">
        <f t="shared" si="34"/>
        <v>1642.2422584031756</v>
      </c>
    </row>
    <row r="280" spans="1:17" x14ac:dyDescent="0.2">
      <c r="A280" s="17"/>
      <c r="B280" s="47" t="s">
        <v>776</v>
      </c>
      <c r="C280" s="2" t="str">
        <f>IFERROR(VLOOKUP(B280,'Inyección reconocida'!$B$9:$C$500,2,0),VLOOKUP(B280,Retiros!$B$9:$C$500,2,0))</f>
        <v>SEN</v>
      </c>
      <c r="D280" s="98">
        <f>SUMIF(Retiros!B:B,$B280,Retiros!P:P)</f>
        <v>0</v>
      </c>
      <c r="E280" s="98">
        <f>SUMIF(Obligación!B:B,$B280,Obligación!P:P)</f>
        <v>0</v>
      </c>
      <c r="F280" s="98">
        <f>SUMIF('Inyección reconocida'!B:B,$B280,'Inyección reconocida'!P:P)</f>
        <v>8092.1836659999972</v>
      </c>
      <c r="G280" s="98">
        <f t="shared" si="30"/>
        <v>8092.1836659999972</v>
      </c>
      <c r="H280" s="16">
        <v>0</v>
      </c>
      <c r="I280" s="16">
        <v>0</v>
      </c>
      <c r="J280" s="98">
        <f t="shared" si="28"/>
        <v>8092.1836659999972</v>
      </c>
      <c r="K280" s="98">
        <f t="shared" si="29"/>
        <v>8092.1836659999972</v>
      </c>
      <c r="L280" s="107">
        <f>+SUMIF(Traspasos!$C$8:$C$73,B280,Traspasos!$D$8:$D$73)-SUMIF(Traspasos!$B$8:$B$73,B280,Traspasos!$D$8:$D$73)</f>
        <v>0</v>
      </c>
      <c r="M280" s="107">
        <f t="shared" si="31"/>
        <v>0</v>
      </c>
      <c r="N280" s="108"/>
      <c r="O280" s="107">
        <f t="shared" si="32"/>
        <v>8092</v>
      </c>
      <c r="P280" s="107">
        <f t="shared" si="33"/>
        <v>0</v>
      </c>
      <c r="Q280" s="107">
        <f t="shared" si="34"/>
        <v>8092</v>
      </c>
    </row>
    <row r="281" spans="1:17" x14ac:dyDescent="0.2">
      <c r="A281" s="17"/>
      <c r="B281" s="47" t="s">
        <v>120</v>
      </c>
      <c r="C281" s="2" t="str">
        <f>IFERROR(VLOOKUP(B281,'Inyección reconocida'!$B$9:$C$500,2,0),VLOOKUP(B281,Retiros!$B$9:$C$500,2,0))</f>
        <v>SEN</v>
      </c>
      <c r="D281" s="98">
        <f>SUMIF(Retiros!B:B,$B281,Retiros!P:P)</f>
        <v>0</v>
      </c>
      <c r="E281" s="98">
        <f>SUMIF(Obligación!B:B,$B281,Obligación!P:P)</f>
        <v>0</v>
      </c>
      <c r="F281" s="98">
        <f>SUMIF('Inyección reconocida'!B:B,$B281,'Inyección reconocida'!P:P)</f>
        <v>0</v>
      </c>
      <c r="G281" s="98">
        <f t="shared" si="30"/>
        <v>0</v>
      </c>
      <c r="H281" s="16">
        <v>59444.190059994507</v>
      </c>
      <c r="I281" s="16">
        <v>0</v>
      </c>
      <c r="J281" s="98">
        <f t="shared" si="28"/>
        <v>59444.190059994507</v>
      </c>
      <c r="K281" s="98">
        <f t="shared" si="29"/>
        <v>59444.190059994507</v>
      </c>
      <c r="L281" s="107">
        <f>+SUMIF(Traspasos!$C$8:$C$73,B281,Traspasos!$D$8:$D$73)-SUMIF(Traspasos!$B$8:$B$73,B281,Traspasos!$D$8:$D$73)</f>
        <v>0</v>
      </c>
      <c r="M281" s="107">
        <f t="shared" si="31"/>
        <v>0</v>
      </c>
      <c r="N281" s="108"/>
      <c r="O281" s="107">
        <f t="shared" si="32"/>
        <v>59444</v>
      </c>
      <c r="P281" s="107">
        <f t="shared" si="33"/>
        <v>0</v>
      </c>
      <c r="Q281" s="107">
        <f t="shared" si="34"/>
        <v>0</v>
      </c>
    </row>
    <row r="282" spans="1:17" x14ac:dyDescent="0.2">
      <c r="A282" s="17"/>
      <c r="B282" s="47" t="s">
        <v>795</v>
      </c>
      <c r="C282" s="2" t="str">
        <f>IFERROR(VLOOKUP(B282,'Inyección reconocida'!$B$9:$C$500,2,0),VLOOKUP(B282,Retiros!$B$9:$C$500,2,0))</f>
        <v>SEN</v>
      </c>
      <c r="D282" s="98">
        <f>SUMIF(Retiros!B:B,$B282,Retiros!P:P)</f>
        <v>0</v>
      </c>
      <c r="E282" s="98">
        <f>SUMIF(Obligación!B:B,$B282,Obligación!P:P)</f>
        <v>0</v>
      </c>
      <c r="F282" s="98">
        <f>SUMIF('Inyección reconocida'!B:B,$B282,'Inyección reconocida'!P:P)</f>
        <v>58900.486146000017</v>
      </c>
      <c r="G282" s="98">
        <f t="shared" si="30"/>
        <v>58900.486146000017</v>
      </c>
      <c r="H282" s="16">
        <v>0</v>
      </c>
      <c r="I282" s="16">
        <v>0</v>
      </c>
      <c r="J282" s="98">
        <f t="shared" si="28"/>
        <v>58900.486146000017</v>
      </c>
      <c r="K282" s="98">
        <f t="shared" si="29"/>
        <v>58900.486146000017</v>
      </c>
      <c r="L282" s="107">
        <f>+SUMIF(Traspasos!$C$8:$C$73,B282,Traspasos!$D$8:$D$73)-SUMIF(Traspasos!$B$8:$B$73,B282,Traspasos!$D$8:$D$73)</f>
        <v>0</v>
      </c>
      <c r="M282" s="107">
        <f t="shared" si="31"/>
        <v>0</v>
      </c>
      <c r="N282" s="108"/>
      <c r="O282" s="107">
        <f t="shared" si="32"/>
        <v>58900</v>
      </c>
      <c r="P282" s="107">
        <f t="shared" si="33"/>
        <v>0</v>
      </c>
      <c r="Q282" s="107">
        <f t="shared" si="34"/>
        <v>58900</v>
      </c>
    </row>
    <row r="283" spans="1:17" x14ac:dyDescent="0.2">
      <c r="A283" s="17"/>
      <c r="B283" s="47" t="s">
        <v>610</v>
      </c>
      <c r="C283" s="2" t="str">
        <f>IFERROR(VLOOKUP(B283,'Inyección reconocida'!$B$9:$C$500,2,0),VLOOKUP(B283,Retiros!$B$9:$C$500,2,0))</f>
        <v>SEN</v>
      </c>
      <c r="D283" s="98">
        <f>SUMIF(Retiros!B:B,$B283,Retiros!P:P)</f>
        <v>13170.862896556851</v>
      </c>
      <c r="E283" s="98">
        <f>SUMIF(Obligación!B:B,$B283,Obligación!P:P)</f>
        <v>1317.0862896556855</v>
      </c>
      <c r="F283" s="98">
        <f>SUMIF('Inyección reconocida'!B:B,$B283,'Inyección reconocida'!P:P)</f>
        <v>13580.197811999999</v>
      </c>
      <c r="G283" s="98">
        <f t="shared" si="30"/>
        <v>12263.111522344312</v>
      </c>
      <c r="H283" s="16">
        <v>13402.460512000005</v>
      </c>
      <c r="I283" s="16">
        <v>1373.605766540371</v>
      </c>
      <c r="J283" s="98">
        <f t="shared" si="28"/>
        <v>24291.966267803946</v>
      </c>
      <c r="K283" s="98">
        <f t="shared" si="29"/>
        <v>24291.966267803946</v>
      </c>
      <c r="L283" s="107">
        <f>+SUMIF(Traspasos!$C$8:$C$73,B283,Traspasos!$D$8:$D$73)-SUMIF(Traspasos!$B$8:$B$73,B283,Traspasos!$D$8:$D$73)</f>
        <v>0</v>
      </c>
      <c r="M283" s="107">
        <f t="shared" si="31"/>
        <v>0</v>
      </c>
      <c r="N283" s="108"/>
      <c r="O283" s="107">
        <f t="shared" si="32"/>
        <v>24292</v>
      </c>
      <c r="P283" s="107">
        <f t="shared" si="33"/>
        <v>0</v>
      </c>
      <c r="Q283" s="107">
        <f t="shared" si="34"/>
        <v>13580.197811999999</v>
      </c>
    </row>
    <row r="284" spans="1:17" x14ac:dyDescent="0.2">
      <c r="A284" s="17"/>
      <c r="B284" s="47" t="s">
        <v>604</v>
      </c>
      <c r="C284" s="2" t="str">
        <f>IFERROR(VLOOKUP(B284,'Inyección reconocida'!$B$9:$C$500,2,0),VLOOKUP(B284,Retiros!$B$9:$C$500,2,0))</f>
        <v>SEN</v>
      </c>
      <c r="D284" s="98">
        <f>SUMIF(Retiros!B:B,$B284,Retiros!P:P)</f>
        <v>0</v>
      </c>
      <c r="E284" s="98">
        <f>SUMIF(Obligación!B:B,$B284,Obligación!P:P)</f>
        <v>0</v>
      </c>
      <c r="F284" s="98">
        <f>SUMIF('Inyección reconocida'!B:B,$B284,'Inyección reconocida'!P:P)</f>
        <v>16836.347549000002</v>
      </c>
      <c r="G284" s="98">
        <f t="shared" si="30"/>
        <v>16836.347549000002</v>
      </c>
      <c r="H284" s="16">
        <v>23600.251292000001</v>
      </c>
      <c r="I284" s="16">
        <v>0</v>
      </c>
      <c r="J284" s="98">
        <f t="shared" si="28"/>
        <v>40436.598840999999</v>
      </c>
      <c r="K284" s="98">
        <f t="shared" si="29"/>
        <v>40436.598840999999</v>
      </c>
      <c r="L284" s="107">
        <f>+SUMIF(Traspasos!$C$8:$C$73,B284,Traspasos!$D$8:$D$73)-SUMIF(Traspasos!$B$8:$B$73,B284,Traspasos!$D$8:$D$73)</f>
        <v>0</v>
      </c>
      <c r="M284" s="107">
        <f t="shared" si="31"/>
        <v>0</v>
      </c>
      <c r="N284" s="108"/>
      <c r="O284" s="107">
        <f t="shared" si="32"/>
        <v>40437</v>
      </c>
      <c r="P284" s="107">
        <f t="shared" si="33"/>
        <v>0</v>
      </c>
      <c r="Q284" s="107">
        <f t="shared" si="34"/>
        <v>16836.347549000002</v>
      </c>
    </row>
    <row r="285" spans="1:17" x14ac:dyDescent="0.2">
      <c r="A285" s="17"/>
      <c r="B285" s="47" t="s">
        <v>151</v>
      </c>
      <c r="C285" s="2" t="str">
        <f>IFERROR(VLOOKUP(B285,'Inyección reconocida'!$B$9:$C$500,2,0),VLOOKUP(B285,Retiros!$B$9:$C$500,2,0))</f>
        <v>SEN</v>
      </c>
      <c r="D285" s="98">
        <f>SUMIF(Retiros!B:B,$B285,Retiros!P:P)</f>
        <v>0</v>
      </c>
      <c r="E285" s="98">
        <f>SUMIF(Obligación!B:B,$B285,Obligación!P:P)</f>
        <v>0</v>
      </c>
      <c r="F285" s="98">
        <f>SUMIF('Inyección reconocida'!B:B,$B285,'Inyección reconocida'!P:P)</f>
        <v>79.275206999999995</v>
      </c>
      <c r="G285" s="98">
        <f t="shared" si="30"/>
        <v>79.275206999999995</v>
      </c>
      <c r="H285" s="16">
        <v>215.78367000000003</v>
      </c>
      <c r="I285" s="16">
        <v>0</v>
      </c>
      <c r="J285" s="98">
        <f t="shared" si="28"/>
        <v>295.05887700000005</v>
      </c>
      <c r="K285" s="98">
        <f t="shared" si="29"/>
        <v>295.05887700000005</v>
      </c>
      <c r="L285" s="107">
        <f>+SUMIF(Traspasos!$C$8:$C$73,B285,Traspasos!$D$8:$D$73)-SUMIF(Traspasos!$B$8:$B$73,B285,Traspasos!$D$8:$D$73)</f>
        <v>0</v>
      </c>
      <c r="M285" s="107">
        <f t="shared" si="31"/>
        <v>0</v>
      </c>
      <c r="N285" s="108"/>
      <c r="O285" s="107">
        <f t="shared" si="32"/>
        <v>295</v>
      </c>
      <c r="P285" s="107">
        <f t="shared" si="33"/>
        <v>0</v>
      </c>
      <c r="Q285" s="107">
        <f t="shared" si="34"/>
        <v>79.275206999999995</v>
      </c>
    </row>
    <row r="286" spans="1:17" x14ac:dyDescent="0.2">
      <c r="A286" s="17"/>
      <c r="B286" s="47" t="s">
        <v>95</v>
      </c>
      <c r="C286" s="2" t="str">
        <f>IFERROR(VLOOKUP(B286,'Inyección reconocida'!$B$9:$C$500,2,0),VLOOKUP(B286,Retiros!$B$9:$C$500,2,0))</f>
        <v>SEN</v>
      </c>
      <c r="D286" s="98">
        <f>SUMIF(Retiros!B:B,$B286,Retiros!P:P)</f>
        <v>0</v>
      </c>
      <c r="E286" s="98">
        <f>SUMIF(Obligación!B:B,$B286,Obligación!P:P)</f>
        <v>0</v>
      </c>
      <c r="F286" s="98">
        <f>SUMIF('Inyección reconocida'!B:B,$B286,'Inyección reconocida'!P:P)</f>
        <v>0</v>
      </c>
      <c r="G286" s="98">
        <f t="shared" si="30"/>
        <v>0</v>
      </c>
      <c r="H286" s="16">
        <v>0</v>
      </c>
      <c r="I286" s="16">
        <v>0</v>
      </c>
      <c r="J286" s="98">
        <f t="shared" si="28"/>
        <v>0</v>
      </c>
      <c r="K286" s="98">
        <f t="shared" si="29"/>
        <v>0</v>
      </c>
      <c r="L286" s="107">
        <f>+SUMIF(Traspasos!$C$8:$C$73,B286,Traspasos!$D$8:$D$73)-SUMIF(Traspasos!$B$8:$B$73,B286,Traspasos!$D$8:$D$73)</f>
        <v>0</v>
      </c>
      <c r="M286" s="107">
        <f t="shared" si="31"/>
        <v>0</v>
      </c>
      <c r="N286" s="108"/>
      <c r="O286" s="107">
        <f t="shared" si="32"/>
        <v>0</v>
      </c>
      <c r="P286" s="107">
        <f t="shared" si="33"/>
        <v>0</v>
      </c>
      <c r="Q286" s="107">
        <f t="shared" si="34"/>
        <v>0</v>
      </c>
    </row>
    <row r="287" spans="1:17" x14ac:dyDescent="0.2">
      <c r="A287" s="17"/>
      <c r="B287" s="47" t="s">
        <v>112</v>
      </c>
      <c r="C287" s="2" t="str">
        <f>IFERROR(VLOOKUP(B287,'Inyección reconocida'!$B$9:$C$500,2,0),VLOOKUP(B287,Retiros!$B$9:$C$500,2,0))</f>
        <v>SEN</v>
      </c>
      <c r="D287" s="98">
        <f>SUMIF(Retiros!B:B,$B287,Retiros!P:P)</f>
        <v>0</v>
      </c>
      <c r="E287" s="98">
        <f>SUMIF(Obligación!B:B,$B287,Obligación!P:P)</f>
        <v>0</v>
      </c>
      <c r="F287" s="98">
        <f>SUMIF('Inyección reconocida'!B:B,$B287,'Inyección reconocida'!P:P)</f>
        <v>220870.82004900012</v>
      </c>
      <c r="G287" s="98">
        <f t="shared" si="30"/>
        <v>220870.82004900012</v>
      </c>
      <c r="H287" s="16">
        <v>187624.83150400006</v>
      </c>
      <c r="I287" s="16">
        <v>0</v>
      </c>
      <c r="J287" s="98">
        <f t="shared" si="28"/>
        <v>408495.65155300021</v>
      </c>
      <c r="K287" s="98">
        <f t="shared" si="29"/>
        <v>408495.65155300021</v>
      </c>
      <c r="L287" s="107">
        <f>+SUMIF(Traspasos!$C$8:$C$73,B287,Traspasos!$D$8:$D$73)-SUMIF(Traspasos!$B$8:$B$73,B287,Traspasos!$D$8:$D$73)</f>
        <v>0</v>
      </c>
      <c r="M287" s="107">
        <f t="shared" si="31"/>
        <v>0</v>
      </c>
      <c r="N287" s="108"/>
      <c r="O287" s="107">
        <f t="shared" si="32"/>
        <v>408496</v>
      </c>
      <c r="P287" s="107">
        <f t="shared" si="33"/>
        <v>0</v>
      </c>
      <c r="Q287" s="107">
        <f t="shared" si="34"/>
        <v>220870.82004900012</v>
      </c>
    </row>
    <row r="288" spans="1:17" x14ac:dyDescent="0.2">
      <c r="A288" s="17"/>
      <c r="B288" s="47" t="s">
        <v>629</v>
      </c>
      <c r="C288" s="2" t="str">
        <f>IFERROR(VLOOKUP(B288,'Inyección reconocida'!$B$9:$C$500,2,0),VLOOKUP(B288,Retiros!$B$9:$C$500,2,0))</f>
        <v>SEN</v>
      </c>
      <c r="D288" s="98">
        <f>SUMIF(Retiros!B:B,$B288,Retiros!P:P)</f>
        <v>0</v>
      </c>
      <c r="E288" s="98">
        <f>SUMIF(Obligación!B:B,$B288,Obligación!P:P)</f>
        <v>0</v>
      </c>
      <c r="F288" s="98">
        <f>SUMIF('Inyección reconocida'!B:B,$B288,'Inyección reconocida'!P:P)</f>
        <v>0</v>
      </c>
      <c r="G288" s="98">
        <f t="shared" si="30"/>
        <v>0</v>
      </c>
      <c r="H288" s="16">
        <v>0</v>
      </c>
      <c r="I288" s="16">
        <v>141223.24465591315</v>
      </c>
      <c r="J288" s="98">
        <f t="shared" si="28"/>
        <v>-141223.24465591315</v>
      </c>
      <c r="K288" s="98">
        <f t="shared" si="29"/>
        <v>0</v>
      </c>
      <c r="L288" s="107">
        <f>+SUMIF(Traspasos!$C$8:$C$73,B288,Traspasos!$D$8:$D$73)-SUMIF(Traspasos!$B$8:$B$73,B288,Traspasos!$D$8:$D$73)</f>
        <v>0</v>
      </c>
      <c r="M288" s="107">
        <f t="shared" si="31"/>
        <v>141223.24465591315</v>
      </c>
      <c r="N288" s="108"/>
      <c r="O288" s="107">
        <f t="shared" si="32"/>
        <v>-141223</v>
      </c>
      <c r="P288" s="107">
        <f t="shared" si="33"/>
        <v>56489.200000000004</v>
      </c>
      <c r="Q288" s="107">
        <f t="shared" si="34"/>
        <v>0</v>
      </c>
    </row>
    <row r="289" spans="1:17" x14ac:dyDescent="0.2">
      <c r="A289" s="17"/>
      <c r="B289" s="47" t="s">
        <v>758</v>
      </c>
      <c r="C289" s="2" t="str">
        <f>IFERROR(VLOOKUP(B289,'Inyección reconocida'!$B$9:$C$500,2,0),VLOOKUP(B289,Retiros!$B$9:$C$500,2,0))</f>
        <v>SEN</v>
      </c>
      <c r="D289" s="98">
        <f>SUMIF(Retiros!B:B,$B289,Retiros!P:P)</f>
        <v>2805825.2328051869</v>
      </c>
      <c r="E289" s="98">
        <f>SUMIF(Obligación!B:B,$B289,Obligación!P:P)</f>
        <v>280582.52328051865</v>
      </c>
      <c r="F289" s="98">
        <f>SUMIF('Inyección reconocida'!B:B,$B289,'Inyección reconocida'!P:P)</f>
        <v>0</v>
      </c>
      <c r="G289" s="98">
        <f t="shared" si="30"/>
        <v>-280582.52328051865</v>
      </c>
      <c r="H289" s="16">
        <v>0</v>
      </c>
      <c r="I289" s="16">
        <v>0</v>
      </c>
      <c r="J289" s="98">
        <f t="shared" si="28"/>
        <v>-280582.52328051865</v>
      </c>
      <c r="K289" s="98">
        <f t="shared" si="29"/>
        <v>0</v>
      </c>
      <c r="L289" s="107">
        <f>+SUMIF(Traspasos!$C$8:$C$73,B289,Traspasos!$D$8:$D$73)-SUMIF(Traspasos!$B$8:$B$73,B289,Traspasos!$D$8:$D$73)</f>
        <v>0</v>
      </c>
      <c r="M289" s="107">
        <f t="shared" si="31"/>
        <v>280582.52328051865</v>
      </c>
      <c r="N289" s="108"/>
      <c r="O289" s="107">
        <f t="shared" si="32"/>
        <v>-280583</v>
      </c>
      <c r="P289" s="107">
        <f t="shared" si="33"/>
        <v>112233.20000000001</v>
      </c>
      <c r="Q289" s="107">
        <f t="shared" si="34"/>
        <v>0</v>
      </c>
    </row>
    <row r="290" spans="1:17" x14ac:dyDescent="0.2">
      <c r="A290" s="17"/>
      <c r="B290" s="47" t="s">
        <v>762</v>
      </c>
      <c r="C290" s="2" t="str">
        <f>IFERROR(VLOOKUP(B290,'Inyección reconocida'!$B$9:$C$500,2,0),VLOOKUP(B290,Retiros!$B$9:$C$500,2,0))</f>
        <v>SEN</v>
      </c>
      <c r="D290" s="98">
        <f>SUMIF(Retiros!B:B,$B290,Retiros!P:P)</f>
        <v>0</v>
      </c>
      <c r="E290" s="98">
        <f>SUMIF(Obligación!B:B,$B290,Obligación!P:P)</f>
        <v>0</v>
      </c>
      <c r="F290" s="98">
        <f>SUMIF('Inyección reconocida'!B:B,$B290,'Inyección reconocida'!P:P)</f>
        <v>0</v>
      </c>
      <c r="G290" s="98">
        <f t="shared" si="30"/>
        <v>0</v>
      </c>
      <c r="H290" s="16">
        <v>0</v>
      </c>
      <c r="I290" s="16">
        <v>0</v>
      </c>
      <c r="J290" s="98">
        <f t="shared" si="28"/>
        <v>0</v>
      </c>
      <c r="K290" s="98">
        <f t="shared" si="29"/>
        <v>0</v>
      </c>
      <c r="L290" s="107">
        <f>+SUMIF(Traspasos!$C$8:$C$73,B290,Traspasos!$D$8:$D$73)-SUMIF(Traspasos!$B$8:$B$73,B290,Traspasos!$D$8:$D$73)</f>
        <v>0</v>
      </c>
      <c r="M290" s="107">
        <f t="shared" si="31"/>
        <v>0</v>
      </c>
      <c r="N290" s="108"/>
      <c r="O290" s="107">
        <f t="shared" si="32"/>
        <v>0</v>
      </c>
      <c r="P290" s="107">
        <f t="shared" si="33"/>
        <v>0</v>
      </c>
      <c r="Q290" s="107">
        <f t="shared" si="34"/>
        <v>0</v>
      </c>
    </row>
    <row r="291" spans="1:17" x14ac:dyDescent="0.2">
      <c r="A291" s="17"/>
      <c r="B291" s="47" t="s">
        <v>273</v>
      </c>
      <c r="C291" s="2" t="str">
        <f>IFERROR(VLOOKUP(B291,'Inyección reconocida'!$B$9:$C$500,2,0),VLOOKUP(B291,Retiros!$B$9:$C$500,2,0))</f>
        <v>SEN</v>
      </c>
      <c r="D291" s="98">
        <f>SUMIF(Retiros!B:B,$B291,Retiros!P:P)</f>
        <v>0</v>
      </c>
      <c r="E291" s="98">
        <f>SUMIF(Obligación!B:B,$B291,Obligación!P:P)</f>
        <v>0</v>
      </c>
      <c r="F291" s="98">
        <f>SUMIF('Inyección reconocida'!B:B,$B291,'Inyección reconocida'!P:P)</f>
        <v>162.71222099999997</v>
      </c>
      <c r="G291" s="98">
        <f t="shared" si="30"/>
        <v>162.71222099999997</v>
      </c>
      <c r="H291" s="16">
        <v>0</v>
      </c>
      <c r="I291" s="16">
        <v>0</v>
      </c>
      <c r="J291" s="98">
        <f t="shared" si="28"/>
        <v>162.71222099999997</v>
      </c>
      <c r="K291" s="98">
        <f t="shared" si="29"/>
        <v>162.71222099999997</v>
      </c>
      <c r="L291" s="107">
        <f>+SUMIF(Traspasos!$C$8:$C$73,B291,Traspasos!$D$8:$D$73)-SUMIF(Traspasos!$B$8:$B$73,B291,Traspasos!$D$8:$D$73)</f>
        <v>0</v>
      </c>
      <c r="M291" s="107">
        <f t="shared" si="31"/>
        <v>0</v>
      </c>
      <c r="N291" s="108"/>
      <c r="O291" s="107">
        <f t="shared" si="32"/>
        <v>163</v>
      </c>
      <c r="P291" s="107">
        <f t="shared" si="33"/>
        <v>0</v>
      </c>
      <c r="Q291" s="107">
        <f t="shared" si="34"/>
        <v>162.71222099999997</v>
      </c>
    </row>
    <row r="292" spans="1:17" x14ac:dyDescent="0.2">
      <c r="A292" s="17"/>
      <c r="B292" s="47" t="s">
        <v>634</v>
      </c>
      <c r="C292" s="2" t="str">
        <f>IFERROR(VLOOKUP(B292,'Inyección reconocida'!$B$9:$C$500,2,0),VLOOKUP(B292,Retiros!$B$9:$C$500,2,0))</f>
        <v>SEN</v>
      </c>
      <c r="D292" s="98">
        <f>SUMIF(Retiros!B:B,$B292,Retiros!P:P)</f>
        <v>0</v>
      </c>
      <c r="E292" s="98">
        <f>SUMIF(Obligación!B:B,$B292,Obligación!P:P)</f>
        <v>0</v>
      </c>
      <c r="F292" s="98">
        <f>SUMIF('Inyección reconocida'!B:B,$B292,'Inyección reconocida'!P:P)</f>
        <v>2555.4589610000003</v>
      </c>
      <c r="G292" s="98">
        <f t="shared" si="30"/>
        <v>2555.4589610000003</v>
      </c>
      <c r="H292" s="16">
        <v>2703.07402</v>
      </c>
      <c r="I292" s="16">
        <v>0</v>
      </c>
      <c r="J292" s="98">
        <f t="shared" si="28"/>
        <v>5258.5329810000003</v>
      </c>
      <c r="K292" s="98">
        <f t="shared" si="29"/>
        <v>5258.5329810000003</v>
      </c>
      <c r="L292" s="107">
        <f>+SUMIF(Traspasos!$C$8:$C$73,B292,Traspasos!$D$8:$D$73)-SUMIF(Traspasos!$B$8:$B$73,B292,Traspasos!$D$8:$D$73)</f>
        <v>0</v>
      </c>
      <c r="M292" s="107">
        <f t="shared" si="31"/>
        <v>0</v>
      </c>
      <c r="N292" s="108"/>
      <c r="O292" s="107">
        <f t="shared" si="32"/>
        <v>5259</v>
      </c>
      <c r="P292" s="107">
        <f t="shared" si="33"/>
        <v>0</v>
      </c>
      <c r="Q292" s="107">
        <f t="shared" si="34"/>
        <v>2555.4589610000003</v>
      </c>
    </row>
    <row r="293" spans="1:17" x14ac:dyDescent="0.2">
      <c r="A293" s="17"/>
      <c r="B293" s="47" t="s">
        <v>49</v>
      </c>
      <c r="C293" s="2" t="str">
        <f>IFERROR(VLOOKUP(B293,'Inyección reconocida'!$B$9:$C$500,2,0),VLOOKUP(B293,Retiros!$B$9:$C$500,2,0))</f>
        <v>SEN</v>
      </c>
      <c r="D293" s="98">
        <f>SUMIF(Retiros!B:B,$B293,Retiros!P:P)</f>
        <v>198844.58465673489</v>
      </c>
      <c r="E293" s="98">
        <f>SUMIF(Obligación!B:B,$B293,Obligación!P:P)</f>
        <v>19884.458465673495</v>
      </c>
      <c r="F293" s="98">
        <f>SUMIF('Inyección reconocida'!B:B,$B293,'Inyección reconocida'!P:P)</f>
        <v>0</v>
      </c>
      <c r="G293" s="98">
        <f t="shared" si="30"/>
        <v>-19884.458465673495</v>
      </c>
      <c r="H293" s="16">
        <v>0</v>
      </c>
      <c r="I293" s="16">
        <v>19453.457875949996</v>
      </c>
      <c r="J293" s="98">
        <f t="shared" si="28"/>
        <v>-39337.916341623495</v>
      </c>
      <c r="K293" s="98">
        <f t="shared" si="29"/>
        <v>0</v>
      </c>
      <c r="L293" s="107">
        <f>+SUMIF(Traspasos!$C$8:$C$73,B293,Traspasos!$D$8:$D$73)-SUMIF(Traspasos!$B$8:$B$73,B293,Traspasos!$D$8:$D$73)</f>
        <v>0</v>
      </c>
      <c r="M293" s="107">
        <f t="shared" si="31"/>
        <v>39337.916341623495</v>
      </c>
      <c r="N293" s="108"/>
      <c r="O293" s="107">
        <f t="shared" si="32"/>
        <v>-39338</v>
      </c>
      <c r="P293" s="107">
        <f t="shared" si="33"/>
        <v>15735.2</v>
      </c>
      <c r="Q293" s="107">
        <f t="shared" si="34"/>
        <v>0</v>
      </c>
    </row>
    <row r="294" spans="1:17" x14ac:dyDescent="0.2">
      <c r="A294" s="17"/>
      <c r="B294" s="47" t="s">
        <v>603</v>
      </c>
      <c r="C294" s="2" t="str">
        <f>IFERROR(VLOOKUP(B294,'Inyección reconocida'!$B$9:$C$500,2,0),VLOOKUP(B294,Retiros!$B$9:$C$500,2,0))</f>
        <v>SEN</v>
      </c>
      <c r="D294" s="98">
        <f>SUMIF(Retiros!B:B,$B294,Retiros!P:P)</f>
        <v>0</v>
      </c>
      <c r="E294" s="98">
        <f>SUMIF(Obligación!B:B,$B294,Obligación!P:P)</f>
        <v>0</v>
      </c>
      <c r="F294" s="98">
        <f>SUMIF('Inyección reconocida'!B:B,$B294,'Inyección reconocida'!P:P)</f>
        <v>5440.2204709999996</v>
      </c>
      <c r="G294" s="98">
        <f t="shared" si="30"/>
        <v>5440.2204709999996</v>
      </c>
      <c r="H294" s="16">
        <v>5207.4672749999991</v>
      </c>
      <c r="I294" s="16">
        <v>0</v>
      </c>
      <c r="J294" s="98">
        <f t="shared" si="28"/>
        <v>10647.687746</v>
      </c>
      <c r="K294" s="98">
        <f t="shared" si="29"/>
        <v>10647.687746</v>
      </c>
      <c r="L294" s="107">
        <f>+SUMIF(Traspasos!$C$8:$C$73,B294,Traspasos!$D$8:$D$73)-SUMIF(Traspasos!$B$8:$B$73,B294,Traspasos!$D$8:$D$73)</f>
        <v>0</v>
      </c>
      <c r="M294" s="107">
        <f t="shared" si="31"/>
        <v>0</v>
      </c>
      <c r="N294" s="108"/>
      <c r="O294" s="107">
        <f t="shared" si="32"/>
        <v>10648</v>
      </c>
      <c r="P294" s="107">
        <f t="shared" si="33"/>
        <v>0</v>
      </c>
      <c r="Q294" s="107">
        <f t="shared" si="34"/>
        <v>5440.2204709999996</v>
      </c>
    </row>
    <row r="295" spans="1:17" x14ac:dyDescent="0.2">
      <c r="A295" s="17"/>
      <c r="B295" s="47" t="s">
        <v>568</v>
      </c>
      <c r="C295" s="2" t="str">
        <f>IFERROR(VLOOKUP(B295,'Inyección reconocida'!$B$9:$C$500,2,0),VLOOKUP(B295,Retiros!$B$9:$C$500,2,0))</f>
        <v>SEN</v>
      </c>
      <c r="D295" s="98">
        <f>SUMIF(Retiros!B:B,$B295,Retiros!P:P)</f>
        <v>0</v>
      </c>
      <c r="E295" s="98">
        <f>SUMIF(Obligación!B:B,$B295,Obligación!P:P)</f>
        <v>0</v>
      </c>
      <c r="F295" s="98">
        <f>SUMIF('Inyección reconocida'!B:B,$B295,'Inyección reconocida'!P:P)</f>
        <v>10093.180293999998</v>
      </c>
      <c r="G295" s="98">
        <f t="shared" si="30"/>
        <v>10093.180293999998</v>
      </c>
      <c r="H295" s="16">
        <v>10601.130762999997</v>
      </c>
      <c r="I295" s="16">
        <v>0</v>
      </c>
      <c r="J295" s="98">
        <f t="shared" si="28"/>
        <v>20694.311056999995</v>
      </c>
      <c r="K295" s="98">
        <f t="shared" si="29"/>
        <v>20694.311056999995</v>
      </c>
      <c r="L295" s="107">
        <f>+SUMIF(Traspasos!$C$8:$C$73,B295,Traspasos!$D$8:$D$73)-SUMIF(Traspasos!$B$8:$B$73,B295,Traspasos!$D$8:$D$73)</f>
        <v>0</v>
      </c>
      <c r="M295" s="107">
        <f t="shared" si="31"/>
        <v>0</v>
      </c>
      <c r="N295" s="108"/>
      <c r="O295" s="107">
        <f t="shared" si="32"/>
        <v>20694</v>
      </c>
      <c r="P295" s="107">
        <f t="shared" si="33"/>
        <v>0</v>
      </c>
      <c r="Q295" s="107">
        <f t="shared" si="34"/>
        <v>10093.180293999998</v>
      </c>
    </row>
    <row r="296" spans="1:17" x14ac:dyDescent="0.2">
      <c r="A296" s="17"/>
      <c r="B296" s="47" t="s">
        <v>764</v>
      </c>
      <c r="C296" s="2" t="str">
        <f>IFERROR(VLOOKUP(B296,'Inyección reconocida'!$B$9:$C$500,2,0),VLOOKUP(B296,Retiros!$B$9:$C$500,2,0))</f>
        <v>SEN</v>
      </c>
      <c r="D296" s="98">
        <f>SUMIF(Retiros!B:B,$B296,Retiros!P:P)</f>
        <v>0</v>
      </c>
      <c r="E296" s="98">
        <f>SUMIF(Obligación!B:B,$B296,Obligación!P:P)</f>
        <v>0</v>
      </c>
      <c r="F296" s="98">
        <f>SUMIF('Inyección reconocida'!B:B,$B296,'Inyección reconocida'!P:P)</f>
        <v>0</v>
      </c>
      <c r="G296" s="98">
        <f t="shared" si="30"/>
        <v>0</v>
      </c>
      <c r="H296" s="16">
        <v>0</v>
      </c>
      <c r="I296" s="16">
        <v>0</v>
      </c>
      <c r="J296" s="98">
        <f t="shared" si="28"/>
        <v>0</v>
      </c>
      <c r="K296" s="98">
        <f t="shared" si="29"/>
        <v>0</v>
      </c>
      <c r="L296" s="107">
        <f>+SUMIF(Traspasos!$C$8:$C$73,B296,Traspasos!$D$8:$D$73)-SUMIF(Traspasos!$B$8:$B$73,B296,Traspasos!$D$8:$D$73)</f>
        <v>0</v>
      </c>
      <c r="M296" s="107">
        <f t="shared" si="31"/>
        <v>0</v>
      </c>
      <c r="N296" s="108"/>
      <c r="O296" s="107">
        <f t="shared" si="32"/>
        <v>0</v>
      </c>
      <c r="P296" s="107">
        <f t="shared" si="33"/>
        <v>0</v>
      </c>
      <c r="Q296" s="107">
        <f t="shared" si="34"/>
        <v>0</v>
      </c>
    </row>
    <row r="297" spans="1:17" x14ac:dyDescent="0.2">
      <c r="A297" s="17"/>
      <c r="B297" s="47" t="s">
        <v>742</v>
      </c>
      <c r="C297" s="2" t="str">
        <f>IFERROR(VLOOKUP(B297,'Inyección reconocida'!$B$9:$C$500,2,0),VLOOKUP(B297,Retiros!$B$9:$C$500,2,0))</f>
        <v>SEN</v>
      </c>
      <c r="D297" s="98">
        <f>SUMIF(Retiros!B:B,$B297,Retiros!P:P)</f>
        <v>0</v>
      </c>
      <c r="E297" s="98">
        <f>SUMIF(Obligación!B:B,$B297,Obligación!P:P)</f>
        <v>0</v>
      </c>
      <c r="F297" s="98">
        <f>SUMIF('Inyección reconocida'!B:B,$B297,'Inyección reconocida'!P:P)</f>
        <v>0</v>
      </c>
      <c r="G297" s="98">
        <f t="shared" si="30"/>
        <v>0</v>
      </c>
      <c r="H297" s="16">
        <v>0</v>
      </c>
      <c r="I297" s="16">
        <v>0</v>
      </c>
      <c r="J297" s="98">
        <f t="shared" si="28"/>
        <v>0</v>
      </c>
      <c r="K297" s="98">
        <f t="shared" si="29"/>
        <v>0</v>
      </c>
      <c r="L297" s="107">
        <f>+SUMIF(Traspasos!$C$8:$C$73,B297,Traspasos!$D$8:$D$73)-SUMIF(Traspasos!$B$8:$B$73,B297,Traspasos!$D$8:$D$73)</f>
        <v>0</v>
      </c>
      <c r="M297" s="107">
        <f t="shared" si="31"/>
        <v>0</v>
      </c>
      <c r="N297" s="108"/>
      <c r="O297" s="107">
        <f t="shared" si="32"/>
        <v>0</v>
      </c>
      <c r="P297" s="107">
        <f t="shared" si="33"/>
        <v>0</v>
      </c>
      <c r="Q297" s="107">
        <f t="shared" si="34"/>
        <v>0</v>
      </c>
    </row>
    <row r="298" spans="1:17" x14ac:dyDescent="0.2">
      <c r="A298" s="17"/>
      <c r="B298" s="47" t="s">
        <v>110</v>
      </c>
      <c r="C298" s="2" t="str">
        <f>IFERROR(VLOOKUP(B298,'Inyección reconocida'!$B$9:$C$500,2,0),VLOOKUP(B298,Retiros!$B$9:$C$500,2,0))</f>
        <v>SEN</v>
      </c>
      <c r="D298" s="98">
        <f>SUMIF(Retiros!B:B,$B298,Retiros!P:P)</f>
        <v>4799.7235500000015</v>
      </c>
      <c r="E298" s="98">
        <f>SUMIF(Obligación!B:B,$B298,Obligación!P:P)</f>
        <v>479.97235500000011</v>
      </c>
      <c r="F298" s="98">
        <f>SUMIF('Inyección reconocida'!B:B,$B298,'Inyección reconocida'!P:P)</f>
        <v>19605.733877000002</v>
      </c>
      <c r="G298" s="98">
        <f t="shared" si="30"/>
        <v>19125.761522000001</v>
      </c>
      <c r="H298" s="16">
        <v>21064.149611000001</v>
      </c>
      <c r="I298" s="16">
        <v>694.67166449999979</v>
      </c>
      <c r="J298" s="98">
        <f t="shared" si="28"/>
        <v>39495.239468500011</v>
      </c>
      <c r="K298" s="98">
        <f t="shared" si="29"/>
        <v>39495.239468500011</v>
      </c>
      <c r="L298" s="107">
        <f>+SUMIF(Traspasos!$C$8:$C$73,B298,Traspasos!$D$8:$D$73)-SUMIF(Traspasos!$B$8:$B$73,B298,Traspasos!$D$8:$D$73)</f>
        <v>0</v>
      </c>
      <c r="M298" s="107">
        <f t="shared" si="31"/>
        <v>0</v>
      </c>
      <c r="N298" s="108"/>
      <c r="O298" s="107">
        <f t="shared" si="32"/>
        <v>39495</v>
      </c>
      <c r="P298" s="107">
        <f t="shared" si="33"/>
        <v>0</v>
      </c>
      <c r="Q298" s="107">
        <f t="shared" si="34"/>
        <v>19605.733877000002</v>
      </c>
    </row>
    <row r="299" spans="1:17" x14ac:dyDescent="0.2">
      <c r="A299" s="17"/>
      <c r="B299" s="47" t="s">
        <v>150</v>
      </c>
      <c r="C299" s="2" t="str">
        <f>IFERROR(VLOOKUP(B299,'Inyección reconocida'!$B$9:$C$500,2,0),VLOOKUP(B299,Retiros!$B$9:$C$500,2,0))</f>
        <v>SEN</v>
      </c>
      <c r="D299" s="98">
        <f>SUMIF(Retiros!B:B,$B299,Retiros!P:P)</f>
        <v>2756.6279499999991</v>
      </c>
      <c r="E299" s="98">
        <f>SUMIF(Obligación!B:B,$B299,Obligación!P:P)</f>
        <v>275.6627949999999</v>
      </c>
      <c r="F299" s="98">
        <f>SUMIF('Inyección reconocida'!B:B,$B299,'Inyección reconocida'!P:P)</f>
        <v>28333.125242000002</v>
      </c>
      <c r="G299" s="98">
        <f t="shared" si="30"/>
        <v>28057.462447000002</v>
      </c>
      <c r="H299" s="16">
        <v>28016.982751000003</v>
      </c>
      <c r="I299" s="16">
        <v>0</v>
      </c>
      <c r="J299" s="98">
        <f t="shared" si="28"/>
        <v>56074.445198000009</v>
      </c>
      <c r="K299" s="98">
        <f t="shared" si="29"/>
        <v>56074.445198000009</v>
      </c>
      <c r="L299" s="107">
        <f>+SUMIF(Traspasos!$C$8:$C$73,B299,Traspasos!$D$8:$D$73)-SUMIF(Traspasos!$B$8:$B$73,B299,Traspasos!$D$8:$D$73)</f>
        <v>0</v>
      </c>
      <c r="M299" s="107">
        <f t="shared" si="31"/>
        <v>0</v>
      </c>
      <c r="N299" s="108"/>
      <c r="O299" s="107">
        <f t="shared" si="32"/>
        <v>56074</v>
      </c>
      <c r="P299" s="107">
        <f t="shared" si="33"/>
        <v>0</v>
      </c>
      <c r="Q299" s="107">
        <f t="shared" si="34"/>
        <v>28333.125242000002</v>
      </c>
    </row>
    <row r="300" spans="1:17" x14ac:dyDescent="0.2">
      <c r="A300" s="17"/>
      <c r="B300" s="47" t="s">
        <v>122</v>
      </c>
      <c r="C300" s="2" t="str">
        <f>IFERROR(VLOOKUP(B300,'Inyección reconocida'!$B$9:$C$500,2,0),VLOOKUP(B300,Retiros!$B$9:$C$500,2,0))</f>
        <v>SEN</v>
      </c>
      <c r="D300" s="98">
        <f>SUMIF(Retiros!B:B,$B300,Retiros!P:P)</f>
        <v>0</v>
      </c>
      <c r="E300" s="98">
        <f>SUMIF(Obligación!B:B,$B300,Obligación!P:P)</f>
        <v>0</v>
      </c>
      <c r="F300" s="98">
        <f>SUMIF('Inyección reconocida'!B:B,$B300,'Inyección reconocida'!P:P)</f>
        <v>0</v>
      </c>
      <c r="G300" s="98">
        <f t="shared" si="30"/>
        <v>0</v>
      </c>
      <c r="H300" s="16">
        <v>251466.36111117521</v>
      </c>
      <c r="I300" s="16">
        <v>0</v>
      </c>
      <c r="J300" s="98">
        <f t="shared" si="28"/>
        <v>251466.36111117521</v>
      </c>
      <c r="K300" s="98">
        <f t="shared" si="29"/>
        <v>251466.36111117521</v>
      </c>
      <c r="L300" s="107">
        <f>+SUMIF(Traspasos!$C$8:$C$73,B300,Traspasos!$D$8:$D$73)-SUMIF(Traspasos!$B$8:$B$73,B300,Traspasos!$D$8:$D$73)</f>
        <v>0</v>
      </c>
      <c r="M300" s="107">
        <f t="shared" si="31"/>
        <v>0</v>
      </c>
      <c r="N300" s="108"/>
      <c r="O300" s="107">
        <f t="shared" si="32"/>
        <v>251466</v>
      </c>
      <c r="P300" s="107">
        <f t="shared" si="33"/>
        <v>0</v>
      </c>
      <c r="Q300" s="107">
        <f t="shared" si="34"/>
        <v>0</v>
      </c>
    </row>
    <row r="301" spans="1:17" x14ac:dyDescent="0.2">
      <c r="A301" s="17"/>
      <c r="B301" s="47" t="s">
        <v>698</v>
      </c>
      <c r="C301" s="2" t="str">
        <f>IFERROR(VLOOKUP(B301,'Inyección reconocida'!$B$9:$C$500,2,0),VLOOKUP(B301,Retiros!$B$9:$C$500,2,0))</f>
        <v>SEN</v>
      </c>
      <c r="D301" s="98">
        <f>SUMIF(Retiros!B:B,$B301,Retiros!P:P)</f>
        <v>0</v>
      </c>
      <c r="E301" s="98">
        <f>SUMIF(Obligación!B:B,$B301,Obligación!P:P)</f>
        <v>0</v>
      </c>
      <c r="F301" s="98">
        <f>SUMIF('Inyección reconocida'!B:B,$B301,'Inyección reconocida'!P:P)</f>
        <v>6406.0661429999964</v>
      </c>
      <c r="G301" s="98">
        <f t="shared" si="30"/>
        <v>6406.0661429999964</v>
      </c>
      <c r="H301" s="16">
        <v>2768.7885859999997</v>
      </c>
      <c r="I301" s="16">
        <v>0</v>
      </c>
      <c r="J301" s="98">
        <f t="shared" si="28"/>
        <v>9174.8547289999951</v>
      </c>
      <c r="K301" s="98">
        <f t="shared" si="29"/>
        <v>9174.8547289999951</v>
      </c>
      <c r="L301" s="107">
        <f>+SUMIF(Traspasos!$C$8:$C$73,B301,Traspasos!$D$8:$D$73)-SUMIF(Traspasos!$B$8:$B$73,B301,Traspasos!$D$8:$D$73)</f>
        <v>0</v>
      </c>
      <c r="M301" s="107">
        <f t="shared" si="31"/>
        <v>0</v>
      </c>
      <c r="N301" s="108"/>
      <c r="O301" s="107">
        <f t="shared" si="32"/>
        <v>9175</v>
      </c>
      <c r="P301" s="107">
        <f t="shared" si="33"/>
        <v>0</v>
      </c>
      <c r="Q301" s="107">
        <f t="shared" si="34"/>
        <v>6406.0661429999964</v>
      </c>
    </row>
    <row r="302" spans="1:17" x14ac:dyDescent="0.2">
      <c r="A302" s="17"/>
      <c r="B302" s="47" t="s">
        <v>799</v>
      </c>
      <c r="C302" s="2" t="str">
        <f>IFERROR(VLOOKUP(B302,'Inyección reconocida'!$B$9:$C$500,2,0),VLOOKUP(B302,Retiros!$B$9:$C$500,2,0))</f>
        <v>SEN</v>
      </c>
      <c r="D302" s="98">
        <f>SUMIF(Retiros!B:B,$B302,Retiros!P:P)</f>
        <v>0</v>
      </c>
      <c r="E302" s="98">
        <f>SUMIF(Obligación!B:B,$B302,Obligación!P:P)</f>
        <v>0</v>
      </c>
      <c r="F302" s="98">
        <f>SUMIF('Inyección reconocida'!B:B,$B302,'Inyección reconocida'!P:P)</f>
        <v>241109.62019903085</v>
      </c>
      <c r="G302" s="98">
        <f t="shared" si="30"/>
        <v>241109.62019903085</v>
      </c>
      <c r="H302" s="16">
        <v>0</v>
      </c>
      <c r="I302" s="16">
        <v>0</v>
      </c>
      <c r="J302" s="98">
        <f t="shared" si="28"/>
        <v>241109.62019903085</v>
      </c>
      <c r="K302" s="98">
        <f t="shared" si="29"/>
        <v>241109.62019903085</v>
      </c>
      <c r="L302" s="107">
        <f>+SUMIF(Traspasos!$C$8:$C$73,B302,Traspasos!$D$8:$D$73)-SUMIF(Traspasos!$B$8:$B$73,B302,Traspasos!$D$8:$D$73)</f>
        <v>0</v>
      </c>
      <c r="M302" s="107">
        <f t="shared" si="31"/>
        <v>0</v>
      </c>
      <c r="N302" s="108"/>
      <c r="O302" s="107">
        <f t="shared" si="32"/>
        <v>241110</v>
      </c>
      <c r="P302" s="107">
        <f t="shared" si="33"/>
        <v>0</v>
      </c>
      <c r="Q302" s="107">
        <f t="shared" si="34"/>
        <v>241109.62019903085</v>
      </c>
    </row>
    <row r="303" spans="1:17" x14ac:dyDescent="0.2">
      <c r="A303" s="17"/>
      <c r="B303" s="47" t="s">
        <v>786</v>
      </c>
      <c r="C303" s="2" t="str">
        <f>IFERROR(VLOOKUP(B303,'Inyección reconocida'!$B$9:$C$500,2,0),VLOOKUP(B303,Retiros!$B$9:$C$500,2,0))</f>
        <v>SEN</v>
      </c>
      <c r="D303" s="98">
        <f>SUMIF(Retiros!B:B,$B303,Retiros!P:P)</f>
        <v>0</v>
      </c>
      <c r="E303" s="98">
        <f>SUMIF(Obligación!B:B,$B303,Obligación!P:P)</f>
        <v>0</v>
      </c>
      <c r="F303" s="98">
        <f>SUMIF('Inyección reconocida'!B:B,$B303,'Inyección reconocida'!P:P)</f>
        <v>1890.4562409999999</v>
      </c>
      <c r="G303" s="98">
        <f t="shared" si="30"/>
        <v>1890.4562409999999</v>
      </c>
      <c r="H303" s="16">
        <v>0</v>
      </c>
      <c r="I303" s="16">
        <v>0</v>
      </c>
      <c r="J303" s="98">
        <f t="shared" si="28"/>
        <v>1890.4562409999999</v>
      </c>
      <c r="K303" s="98">
        <f t="shared" si="29"/>
        <v>1890.4562409999999</v>
      </c>
      <c r="L303" s="107">
        <f>+SUMIF(Traspasos!$C$8:$C$73,B303,Traspasos!$D$8:$D$73)-SUMIF(Traspasos!$B$8:$B$73,B303,Traspasos!$D$8:$D$73)</f>
        <v>0</v>
      </c>
      <c r="M303" s="107">
        <f t="shared" si="31"/>
        <v>0</v>
      </c>
      <c r="N303" s="108"/>
      <c r="O303" s="107">
        <f t="shared" si="32"/>
        <v>1890</v>
      </c>
      <c r="P303" s="107">
        <f t="shared" si="33"/>
        <v>0</v>
      </c>
      <c r="Q303" s="107">
        <f t="shared" si="34"/>
        <v>1890</v>
      </c>
    </row>
    <row r="304" spans="1:17" x14ac:dyDescent="0.2">
      <c r="A304" s="17"/>
      <c r="B304" s="47" t="s">
        <v>787</v>
      </c>
      <c r="C304" s="2" t="str">
        <f>IFERROR(VLOOKUP(B304,'Inyección reconocida'!$B$9:$C$500,2,0),VLOOKUP(B304,Retiros!$B$9:$C$500,2,0))</f>
        <v>SEN</v>
      </c>
      <c r="D304" s="98">
        <f>SUMIF(Retiros!B:B,$B304,Retiros!P:P)</f>
        <v>0</v>
      </c>
      <c r="E304" s="98">
        <f>SUMIF(Obligación!B:B,$B304,Obligación!P:P)</f>
        <v>0</v>
      </c>
      <c r="F304" s="98">
        <f>SUMIF('Inyección reconocida'!B:B,$B304,'Inyección reconocida'!P:P)</f>
        <v>5392.859381000002</v>
      </c>
      <c r="G304" s="98">
        <f t="shared" si="30"/>
        <v>5392.859381000002</v>
      </c>
      <c r="H304" s="16">
        <v>0</v>
      </c>
      <c r="I304" s="16">
        <v>0</v>
      </c>
      <c r="J304" s="98">
        <f t="shared" si="28"/>
        <v>5392.859381000002</v>
      </c>
      <c r="K304" s="98">
        <f t="shared" si="29"/>
        <v>5392.859381000002</v>
      </c>
      <c r="L304" s="107">
        <f>+SUMIF(Traspasos!$C$8:$C$73,B304,Traspasos!$D$8:$D$73)-SUMIF(Traspasos!$B$8:$B$73,B304,Traspasos!$D$8:$D$73)</f>
        <v>0</v>
      </c>
      <c r="M304" s="107">
        <f t="shared" si="31"/>
        <v>0</v>
      </c>
      <c r="N304" s="108"/>
      <c r="O304" s="107">
        <f t="shared" si="32"/>
        <v>5393</v>
      </c>
      <c r="P304" s="107">
        <f t="shared" si="33"/>
        <v>0</v>
      </c>
      <c r="Q304" s="107">
        <f t="shared" si="34"/>
        <v>5392.859381000002</v>
      </c>
    </row>
    <row r="305" spans="1:20" x14ac:dyDescent="0.2">
      <c r="A305" s="17"/>
      <c r="B305" s="47" t="s">
        <v>769</v>
      </c>
      <c r="C305" s="2" t="str">
        <f>IFERROR(VLOOKUP(B305,'Inyección reconocida'!$B$9:$C$500,2,0),VLOOKUP(B305,Retiros!$B$9:$C$500,2,0))</f>
        <v>SEN</v>
      </c>
      <c r="D305" s="98">
        <f>SUMIF(Retiros!B:B,$B305,Retiros!P:P)</f>
        <v>0</v>
      </c>
      <c r="E305" s="98">
        <f>SUMIF(Obligación!B:B,$B305,Obligación!P:P)</f>
        <v>0</v>
      </c>
      <c r="F305" s="98">
        <f>SUMIF('Inyección reconocida'!B:B,$B305,'Inyección reconocida'!P:P)</f>
        <v>2898.7717310000007</v>
      </c>
      <c r="G305" s="98">
        <f t="shared" si="30"/>
        <v>2898.7717310000007</v>
      </c>
      <c r="H305" s="16">
        <v>0</v>
      </c>
      <c r="I305" s="16">
        <v>0</v>
      </c>
      <c r="J305" s="98">
        <f t="shared" si="28"/>
        <v>2898.7717310000007</v>
      </c>
      <c r="K305" s="98">
        <f t="shared" si="29"/>
        <v>2898.7717310000007</v>
      </c>
      <c r="L305" s="107">
        <f>+SUMIF(Traspasos!$C$8:$C$73,B305,Traspasos!$D$8:$D$73)-SUMIF(Traspasos!$B$8:$B$73,B305,Traspasos!$D$8:$D$73)</f>
        <v>0</v>
      </c>
      <c r="M305" s="107">
        <f t="shared" si="31"/>
        <v>0</v>
      </c>
      <c r="N305" s="108"/>
      <c r="O305" s="107">
        <f t="shared" si="32"/>
        <v>2899</v>
      </c>
      <c r="P305" s="107">
        <f t="shared" si="33"/>
        <v>0</v>
      </c>
      <c r="Q305" s="107">
        <f t="shared" si="34"/>
        <v>2898.7717310000007</v>
      </c>
    </row>
    <row r="306" spans="1:20" x14ac:dyDescent="0.2">
      <c r="A306" s="17"/>
      <c r="B306" s="47" t="s">
        <v>741</v>
      </c>
      <c r="C306" s="2" t="str">
        <f>IFERROR(VLOOKUP(B306,'Inyección reconocida'!$B$9:$C$500,2,0),VLOOKUP(B306,Retiros!$B$9:$C$500,2,0))</f>
        <v>SEN</v>
      </c>
      <c r="D306" s="98">
        <f>SUMIF(Retiros!B:B,$B306,Retiros!P:P)</f>
        <v>0</v>
      </c>
      <c r="E306" s="98">
        <f>SUMIF(Obligación!B:B,$B306,Obligación!P:P)</f>
        <v>0</v>
      </c>
      <c r="F306" s="98">
        <f>SUMIF('Inyección reconocida'!B:B,$B306,'Inyección reconocida'!P:P)</f>
        <v>0.9414659999999998</v>
      </c>
      <c r="G306" s="98">
        <f t="shared" si="30"/>
        <v>0.9414659999999998</v>
      </c>
      <c r="H306" s="16">
        <v>0</v>
      </c>
      <c r="I306" s="16">
        <v>0</v>
      </c>
      <c r="J306" s="111">
        <f t="shared" si="28"/>
        <v>0.9414659999999998</v>
      </c>
      <c r="K306" s="111">
        <f t="shared" si="29"/>
        <v>0.9414659999999998</v>
      </c>
      <c r="L306" s="107">
        <f>+SUMIF(Traspasos!$C$8:$C$73,B306,Traspasos!$D$8:$D$73)-SUMIF(Traspasos!$B$8:$B$73,B306,Traspasos!$D$8:$D$73)</f>
        <v>0</v>
      </c>
      <c r="M306" s="107">
        <f t="shared" si="31"/>
        <v>0</v>
      </c>
      <c r="N306" s="108"/>
      <c r="O306" s="107">
        <f t="shared" si="32"/>
        <v>1</v>
      </c>
      <c r="P306" s="107">
        <f t="shared" si="33"/>
        <v>0</v>
      </c>
      <c r="Q306" s="107">
        <f t="shared" si="34"/>
        <v>0.9414659999999998</v>
      </c>
    </row>
    <row r="307" spans="1:20" x14ac:dyDescent="0.2">
      <c r="A307" s="17"/>
      <c r="B307" s="47" t="s">
        <v>641</v>
      </c>
      <c r="C307" s="2"/>
      <c r="D307" s="112" t="s">
        <v>800</v>
      </c>
      <c r="E307" s="112" t="s">
        <v>800</v>
      </c>
      <c r="F307" s="112" t="s">
        <v>800</v>
      </c>
      <c r="G307" s="112" t="s">
        <v>800</v>
      </c>
      <c r="H307" s="112" t="s">
        <v>800</v>
      </c>
      <c r="I307" s="112" t="s">
        <v>800</v>
      </c>
      <c r="J307" s="113" t="s">
        <v>800</v>
      </c>
      <c r="K307" s="113" t="s">
        <v>800</v>
      </c>
      <c r="L307" s="114" t="s">
        <v>800</v>
      </c>
      <c r="M307" s="114" t="s">
        <v>800</v>
      </c>
      <c r="N307" s="115" t="s">
        <v>800</v>
      </c>
      <c r="O307" s="114" t="s">
        <v>800</v>
      </c>
      <c r="P307" s="114" t="s">
        <v>800</v>
      </c>
      <c r="Q307" s="114" t="s">
        <v>800</v>
      </c>
    </row>
    <row r="308" spans="1:20" x14ac:dyDescent="0.2">
      <c r="A308" s="17"/>
      <c r="B308" s="130" t="s">
        <v>6</v>
      </c>
      <c r="C308" s="131"/>
      <c r="D308" s="99">
        <f>SUM(D7:D307)</f>
        <v>59691235.313557439</v>
      </c>
      <c r="E308" s="99">
        <f t="shared" ref="E308:Q308" si="35">SUM(E7:E307)</f>
        <v>4880738.4298443804</v>
      </c>
      <c r="F308" s="99">
        <f t="shared" si="35"/>
        <v>13669182.519559855</v>
      </c>
      <c r="G308" s="99">
        <f t="shared" si="35"/>
        <v>8788444.0897154938</v>
      </c>
      <c r="H308" s="99">
        <f t="shared" si="35"/>
        <v>10600287.413263517</v>
      </c>
      <c r="I308" s="99">
        <f t="shared" si="35"/>
        <v>3270569.9495883831</v>
      </c>
      <c r="J308" s="99">
        <f t="shared" si="35"/>
        <v>16118161.553390596</v>
      </c>
      <c r="K308" s="99">
        <f t="shared" si="35"/>
        <v>22136594.099260423</v>
      </c>
      <c r="L308" s="109">
        <f t="shared" si="35"/>
        <v>0</v>
      </c>
      <c r="M308" s="109">
        <f t="shared" si="35"/>
        <v>6018432.5458698021</v>
      </c>
      <c r="N308" s="109">
        <f t="shared" si="35"/>
        <v>0</v>
      </c>
      <c r="O308" s="109">
        <f t="shared" si="35"/>
        <v>16118171</v>
      </c>
      <c r="P308" s="109">
        <f t="shared" si="35"/>
        <v>2407372.8000000003</v>
      </c>
      <c r="Q308" s="109">
        <f t="shared" si="35"/>
        <v>12816099.216375779</v>
      </c>
    </row>
    <row r="309" spans="1:20" x14ac:dyDescent="0.2">
      <c r="A309" s="17"/>
      <c r="B309" s="105"/>
      <c r="C309" s="64"/>
      <c r="D309" s="106"/>
      <c r="E309" s="106"/>
      <c r="F309" s="106"/>
      <c r="G309" s="106"/>
      <c r="H309" s="17"/>
      <c r="I309" s="17"/>
      <c r="J309" s="106"/>
      <c r="K309" s="106"/>
      <c r="L309" s="106"/>
      <c r="M309" s="106"/>
      <c r="N309" s="106"/>
      <c r="O309" s="106"/>
      <c r="P309" s="106"/>
      <c r="Q309" s="106"/>
      <c r="R309" s="106"/>
      <c r="S309" s="106"/>
      <c r="T309" s="106"/>
    </row>
    <row r="310" spans="1:20" x14ac:dyDescent="0.2">
      <c r="A310" s="17"/>
      <c r="B310" s="105"/>
      <c r="C310" s="64"/>
      <c r="D310" s="106"/>
      <c r="E310" s="106"/>
      <c r="F310" s="106"/>
      <c r="G310" s="106"/>
      <c r="H310" s="17"/>
      <c r="I310" s="17"/>
      <c r="J310" s="106"/>
      <c r="K310" s="106"/>
      <c r="L310" s="106"/>
      <c r="M310" s="106"/>
      <c r="N310" s="106"/>
      <c r="O310" s="106"/>
      <c r="P310" s="106"/>
      <c r="Q310" s="106"/>
      <c r="R310" s="106"/>
      <c r="S310" s="106"/>
      <c r="T310" s="106"/>
    </row>
    <row r="311" spans="1:20" x14ac:dyDescent="0.2">
      <c r="D311" s="48"/>
      <c r="E311" s="48"/>
      <c r="F311" s="48"/>
    </row>
    <row r="312" spans="1:20" x14ac:dyDescent="0.2">
      <c r="B312" s="59" t="s">
        <v>585</v>
      </c>
      <c r="C312" s="58" t="s">
        <v>586</v>
      </c>
      <c r="D312" s="18"/>
      <c r="E312" s="18"/>
      <c r="F312" s="18"/>
      <c r="G312" s="18"/>
      <c r="H312" s="18"/>
      <c r="I312" s="18"/>
      <c r="J312" s="18"/>
      <c r="K312" s="19"/>
    </row>
    <row r="313" spans="1:20" x14ac:dyDescent="0.2">
      <c r="B313" s="60" t="s">
        <v>587</v>
      </c>
      <c r="C313" s="61" t="s">
        <v>588</v>
      </c>
      <c r="D313" s="12"/>
      <c r="E313" s="12"/>
      <c r="F313" s="12"/>
      <c r="G313" s="12"/>
      <c r="H313" s="12"/>
      <c r="I313" s="12"/>
      <c r="J313" s="12"/>
      <c r="K313" s="20"/>
    </row>
    <row r="314" spans="1:20" x14ac:dyDescent="0.2">
      <c r="B314" s="62" t="s">
        <v>589</v>
      </c>
      <c r="C314" s="58" t="s">
        <v>590</v>
      </c>
      <c r="D314" s="18"/>
      <c r="E314" s="18"/>
      <c r="F314" s="18"/>
      <c r="G314" s="18"/>
      <c r="H314" s="18"/>
      <c r="I314" s="18"/>
      <c r="J314" s="18"/>
      <c r="K314" s="19"/>
    </row>
    <row r="315" spans="1:20" x14ac:dyDescent="0.2">
      <c r="B315" s="62" t="s">
        <v>591</v>
      </c>
      <c r="C315" s="61" t="s">
        <v>592</v>
      </c>
      <c r="D315" s="12"/>
      <c r="E315" s="12"/>
      <c r="F315" s="12"/>
      <c r="G315" s="12"/>
      <c r="H315" s="12"/>
      <c r="I315" s="12"/>
      <c r="J315" s="12"/>
      <c r="K315" s="20"/>
    </row>
    <row r="316" spans="1:20" x14ac:dyDescent="0.2">
      <c r="B316" s="62" t="s">
        <v>593</v>
      </c>
      <c r="C316" s="58" t="s">
        <v>594</v>
      </c>
      <c r="D316" s="18"/>
      <c r="E316" s="18"/>
      <c r="F316" s="18"/>
      <c r="G316" s="18"/>
      <c r="H316" s="18"/>
      <c r="I316" s="18"/>
      <c r="J316" s="18"/>
      <c r="K316" s="19"/>
    </row>
    <row r="317" spans="1:20" x14ac:dyDescent="0.2">
      <c r="B317" s="62" t="s">
        <v>595</v>
      </c>
      <c r="C317" s="61" t="s">
        <v>596</v>
      </c>
      <c r="D317" s="12"/>
      <c r="E317" s="12"/>
      <c r="F317" s="12"/>
      <c r="G317" s="12"/>
      <c r="H317" s="12"/>
      <c r="I317" s="12"/>
      <c r="J317" s="12"/>
      <c r="K317" s="20"/>
    </row>
    <row r="318" spans="1:20" x14ac:dyDescent="0.2">
      <c r="B318" s="62" t="s">
        <v>597</v>
      </c>
      <c r="C318" s="58" t="s">
        <v>598</v>
      </c>
      <c r="D318" s="18"/>
      <c r="E318" s="18"/>
      <c r="F318" s="18"/>
      <c r="G318" s="18"/>
      <c r="H318" s="18"/>
      <c r="I318" s="18"/>
      <c r="J318" s="18"/>
      <c r="K318" s="19"/>
    </row>
  </sheetData>
  <mergeCells count="17">
    <mergeCell ref="N4:N6"/>
    <mergeCell ref="O4:O6"/>
    <mergeCell ref="P4:P6"/>
    <mergeCell ref="Q4:Q6"/>
    <mergeCell ref="L4:L6"/>
    <mergeCell ref="M4:M6"/>
    <mergeCell ref="B308:C308"/>
    <mergeCell ref="H4:H6"/>
    <mergeCell ref="I4:I6"/>
    <mergeCell ref="J4:J6"/>
    <mergeCell ref="K4:K6"/>
    <mergeCell ref="B4:B6"/>
    <mergeCell ref="C4:C6"/>
    <mergeCell ref="D4:D6"/>
    <mergeCell ref="E4:E6"/>
    <mergeCell ref="F4:F6"/>
    <mergeCell ref="G4:G6"/>
  </mergeCells>
  <conditionalFormatting sqref="B233:B307">
    <cfRule type="duplicateValues" dxfId="3" priority="1"/>
    <cfRule type="duplicateValues" dxfId="2" priority="2"/>
  </conditionalFormatting>
  <conditionalFormatting sqref="B7:B232 B308:B310">
    <cfRule type="duplicateValues" dxfId="1" priority="3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Terminología</vt:lpstr>
      <vt:lpstr>Retiros</vt:lpstr>
      <vt:lpstr>Obligación</vt:lpstr>
      <vt:lpstr>Inyección reconocida</vt:lpstr>
      <vt:lpstr>Hoja1</vt:lpstr>
      <vt:lpstr>Traspasos</vt:lpstr>
      <vt:lpstr>Inyección_Clientes_Residencial</vt:lpstr>
      <vt:lpstr>Balance Preliminar anual</vt:lpstr>
      <vt:lpstr>Balance Definitivo anual</vt:lpstr>
    </vt:vector>
  </TitlesOfParts>
  <Company>CDEC-SIC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frodriguez</dc:creator>
  <cp:lastModifiedBy>esteban.robles</cp:lastModifiedBy>
  <cp:lastPrinted>2014-02-25T19:09:33Z</cp:lastPrinted>
  <dcterms:created xsi:type="dcterms:W3CDTF">2010-04-23T15:26:49Z</dcterms:created>
  <dcterms:modified xsi:type="dcterms:W3CDTF">2019-02-06T22:28:01Z</dcterms:modified>
</cp:coreProperties>
</file>