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11 SSCC\05 Verificación SSCC\02 Cálculo indicadores\2018\12. Diciembre\Indicadores publicar\V2\"/>
    </mc:Choice>
  </mc:AlternateContent>
  <xr:revisionPtr revIDLastSave="0" documentId="13_ncr:1_{775C9A15-D30E-45A4-BD53-C95A52BA2B56}" xr6:coauthVersionLast="36" xr6:coauthVersionMax="36" xr10:uidLastSave="{00000000-0000-0000-0000-000000000000}"/>
  <bookViews>
    <workbookView xWindow="0" yWindow="0" windowWidth="21570" windowHeight="7845" activeTab="1" xr2:uid="{00000000-000D-0000-FFFF-FFFF00000000}"/>
  </bookViews>
  <sheets>
    <sheet name="CPF Norte Grande" sheetId="1" r:id="rId1"/>
    <sheet name="CSF Norte Grande" sheetId="2" r:id="rId2"/>
    <sheet name="CT Norte Grande" sheetId="3" r:id="rId3"/>
    <sheet name="PRS_PA Norte Grande" sheetId="4" r:id="rId4"/>
    <sheet name="PRS_EV Norte Grande" sheetId="5" r:id="rId5"/>
    <sheet name="EDAC Norte Grande" sheetId="6" r:id="rId6"/>
  </sheets>
  <externalReferences>
    <externalReference r:id="rId7"/>
  </externalReferences>
  <definedNames>
    <definedName name="_xlnm._FilterDatabase" localSheetId="0" hidden="1">'CPF Norte Grande'!$B$11:$H$38</definedName>
    <definedName name="_xlnm._FilterDatabase" localSheetId="1" hidden="1">'CSF Norte Grande'!$A$11:$F$43</definedName>
    <definedName name="_xlnm._FilterDatabase" localSheetId="5" hidden="1">'EDAC Norte Grande'!$B$11:$E$64</definedName>
    <definedName name="_xlnm._FilterDatabase" localSheetId="4" hidden="1">'PRS_EV Norte Grande'!$B$11:$H$51</definedName>
    <definedName name="_xlnm._FilterDatabase" localSheetId="3" hidden="1">'PRS_PA Norte Grande'!$B$11:$F$53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4" l="1"/>
  <c r="E16" i="4"/>
  <c r="E17" i="4"/>
  <c r="E18" i="4"/>
  <c r="E19" i="4"/>
  <c r="E20" i="4"/>
  <c r="E21" i="4"/>
  <c r="E22" i="4"/>
  <c r="E14" i="4"/>
  <c r="E53" i="4" l="1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13" i="4"/>
  <c r="E12" i="4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2" i="2"/>
  <c r="F12" i="2" s="1"/>
  <c r="E13" i="2" l="1"/>
  <c r="G51" i="5" l="1"/>
  <c r="H51" i="5" s="1"/>
  <c r="F18" i="3" l="1"/>
  <c r="F12" i="3" l="1"/>
  <c r="C9" i="2" l="1"/>
  <c r="F17" i="3" l="1"/>
  <c r="F41" i="3" l="1"/>
  <c r="F22" i="3" l="1"/>
  <c r="F21" i="3"/>
  <c r="E23" i="2" l="1"/>
  <c r="C9" i="3" l="1"/>
  <c r="C9" i="4" s="1"/>
  <c r="C9" i="5" l="1"/>
  <c r="F36" i="4" l="1"/>
  <c r="F35" i="4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C9" i="6" l="1"/>
  <c r="E14" i="2" l="1"/>
  <c r="E15" i="2"/>
  <c r="E16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F28" i="2" l="1"/>
  <c r="F35" i="2"/>
  <c r="F36" i="2"/>
  <c r="F13" i="2"/>
  <c r="G12" i="5" l="1"/>
  <c r="H12" i="5" s="1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41" i="2"/>
  <c r="F23" i="2"/>
  <c r="F37" i="2"/>
  <c r="F20" i="2"/>
  <c r="F19" i="2"/>
  <c r="F18" i="2"/>
  <c r="F16" i="2"/>
  <c r="F15" i="2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21" i="3"/>
  <c r="G22" i="3"/>
  <c r="F14" i="2"/>
  <c r="F17" i="2"/>
  <c r="F21" i="2"/>
  <c r="F22" i="2"/>
  <c r="F24" i="2"/>
  <c r="F25" i="2"/>
  <c r="F26" i="2"/>
  <c r="F27" i="2"/>
  <c r="F29" i="2"/>
  <c r="F30" i="2"/>
  <c r="F31" i="2"/>
  <c r="F32" i="2"/>
  <c r="F33" i="2"/>
  <c r="F34" i="2"/>
  <c r="F38" i="2"/>
  <c r="F39" i="2"/>
  <c r="F40" i="2"/>
  <c r="F42" i="2"/>
  <c r="F43" i="2"/>
  <c r="F12" i="1" l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F32" i="3" l="1"/>
  <c r="G32" i="3" s="1"/>
  <c r="F31" i="3"/>
  <c r="G31" i="3" s="1"/>
  <c r="F29" i="3"/>
  <c r="G29" i="3" s="1"/>
  <c r="F43" i="3"/>
  <c r="G43" i="3" s="1"/>
  <c r="F40" i="3"/>
  <c r="G40" i="3" s="1"/>
  <c r="F42" i="3"/>
  <c r="G42" i="3" s="1"/>
  <c r="G41" i="3"/>
  <c r="F44" i="3" l="1"/>
  <c r="G44" i="3" s="1"/>
  <c r="F45" i="3"/>
  <c r="G45" i="3" s="1"/>
  <c r="F30" i="3" l="1"/>
  <c r="G30" i="3" s="1"/>
  <c r="F24" i="3" l="1"/>
  <c r="G24" i="3" s="1"/>
  <c r="F13" i="3"/>
  <c r="G13" i="3" s="1"/>
  <c r="F14" i="3"/>
  <c r="G14" i="3" s="1"/>
  <c r="F25" i="3"/>
  <c r="G25" i="3" s="1"/>
  <c r="F15" i="3"/>
  <c r="G15" i="3" s="1"/>
  <c r="F27" i="3"/>
  <c r="G27" i="3" s="1"/>
  <c r="F16" i="3"/>
  <c r="G16" i="3" s="1"/>
  <c r="F28" i="3"/>
  <c r="G28" i="3" s="1"/>
  <c r="F36" i="3"/>
  <c r="G36" i="3" s="1"/>
  <c r="F34" i="3"/>
  <c r="G34" i="3" s="1"/>
  <c r="G18" i="3"/>
  <c r="F39" i="3"/>
  <c r="G39" i="3" s="1"/>
  <c r="G12" i="3"/>
  <c r="F38" i="3"/>
  <c r="G38" i="3" s="1"/>
  <c r="F33" i="3"/>
  <c r="G33" i="3" s="1"/>
  <c r="G17" i="3"/>
  <c r="F19" i="3"/>
  <c r="G19" i="3" s="1"/>
  <c r="F26" i="3"/>
  <c r="G26" i="3" s="1"/>
  <c r="F37" i="3"/>
  <c r="G37" i="3" s="1"/>
  <c r="F23" i="3"/>
  <c r="G23" i="3" s="1"/>
  <c r="F35" i="3"/>
  <c r="G35" i="3" s="1"/>
  <c r="F20" i="3"/>
  <c r="G20" i="3" s="1"/>
</calcChain>
</file>

<file path=xl/sharedStrings.xml><?xml version="1.0" encoding="utf-8"?>
<sst xmlns="http://schemas.openxmlformats.org/spreadsheetml/2006/main" count="632" uniqueCount="304">
  <si>
    <t>Andina CTA</t>
  </si>
  <si>
    <t>Angamos ANG2</t>
  </si>
  <si>
    <t>Angamos ANG1</t>
  </si>
  <si>
    <t>Atacama TG1A</t>
  </si>
  <si>
    <t>Atacama TG1B</t>
  </si>
  <si>
    <t>Atacama TG2A</t>
  </si>
  <si>
    <t>Atacama TG2B</t>
  </si>
  <si>
    <t>Cochrane CCR2</t>
  </si>
  <si>
    <t>Cochrane CCR1</t>
  </si>
  <si>
    <t>Kelar TG1</t>
  </si>
  <si>
    <t>Kelar TG2</t>
  </si>
  <si>
    <t>Mejillones CTM1 TV</t>
  </si>
  <si>
    <t>Mejillones CTM2 TV</t>
  </si>
  <si>
    <t>Mejillones CTM3 TG</t>
  </si>
  <si>
    <t>Nueva Tocopilla NTO1</t>
  </si>
  <si>
    <t>Nueva Tocopilla NTO2</t>
  </si>
  <si>
    <t>Tarapaca CTTAR</t>
  </si>
  <si>
    <t>Tocopilla U12</t>
  </si>
  <si>
    <t>Tocopilla U13</t>
  </si>
  <si>
    <t>Tocopilla U14</t>
  </si>
  <si>
    <t>Tocopilla U15</t>
  </si>
  <si>
    <t>Tocopilla U16</t>
  </si>
  <si>
    <t>Respuesta CPF Contingencia</t>
  </si>
  <si>
    <t>Disponibilidad mensual</t>
  </si>
  <si>
    <t>Mes:</t>
  </si>
  <si>
    <t>Unidad</t>
  </si>
  <si>
    <t>Tocopilla TG1</t>
  </si>
  <si>
    <t>Tocopilla TG2</t>
  </si>
  <si>
    <t>Tocopilla TG3</t>
  </si>
  <si>
    <t>Tarapaca TGTAR</t>
  </si>
  <si>
    <t>No participó</t>
  </si>
  <si>
    <t>Desempeño Mensual</t>
  </si>
  <si>
    <t>FD_CPF</t>
  </si>
  <si>
    <t>Tocopilla U16 TV(*)</t>
  </si>
  <si>
    <t>Tocopilla U16 TG(*)</t>
  </si>
  <si>
    <t>Tocopilla U14(*)</t>
  </si>
  <si>
    <t>Mejillones CTM3 TV(*)</t>
  </si>
  <si>
    <t>Mejillones CTM3 TG(*)</t>
  </si>
  <si>
    <t>Kelar TV(*)</t>
  </si>
  <si>
    <t>Kelar TG2(*)</t>
  </si>
  <si>
    <t>Kelar TG1(*)</t>
  </si>
  <si>
    <t>Cochrane CCR1(*)</t>
  </si>
  <si>
    <t>Cochrane CCR2(*)</t>
  </si>
  <si>
    <t>Atacama TV2C</t>
  </si>
  <si>
    <t>Angamos ANG1(*)</t>
  </si>
  <si>
    <t>Angamos ANG2(*)</t>
  </si>
  <si>
    <t>FD_CSF</t>
  </si>
  <si>
    <t>Disponibilidad mensual (*)</t>
  </si>
  <si>
    <t>Respuesta CSF
(*)</t>
  </si>
  <si>
    <t>Tocopilla U16 TV</t>
  </si>
  <si>
    <t>Tocopilla U16 TG</t>
  </si>
  <si>
    <t>Mejillones CTM3 TV</t>
  </si>
  <si>
    <t>Kelar TV</t>
  </si>
  <si>
    <t xml:space="preserve">Atacama TV1C </t>
  </si>
  <si>
    <t>FD_CT</t>
  </si>
  <si>
    <t>Respuesta CT por Instrucción</t>
  </si>
  <si>
    <t>Respuesta CT automática</t>
  </si>
  <si>
    <t>INACAL4</t>
  </si>
  <si>
    <t>INACAL3</t>
  </si>
  <si>
    <t>INACAL2</t>
  </si>
  <si>
    <t>INACAL1</t>
  </si>
  <si>
    <t>ENAEX4</t>
  </si>
  <si>
    <t>ENAEX3</t>
  </si>
  <si>
    <t>ENAEX2</t>
  </si>
  <si>
    <t>ENAEX1</t>
  </si>
  <si>
    <t>Chapiquiña U2</t>
  </si>
  <si>
    <t>Chapiquiña U1</t>
  </si>
  <si>
    <t>Respuesta PRS_PA</t>
  </si>
  <si>
    <t>LABERINTO 220 kV</t>
  </si>
  <si>
    <t>J1</t>
  </si>
  <si>
    <t>Línea 220 kV Atacama – Miraje Circuito N°2</t>
  </si>
  <si>
    <t>J8</t>
  </si>
  <si>
    <t>ATACAMA 220 kV</t>
  </si>
  <si>
    <t>J2</t>
  </si>
  <si>
    <t>J6</t>
  </si>
  <si>
    <t>J5</t>
  </si>
  <si>
    <t>Línea 220 kV O'Higgins - Puri</t>
  </si>
  <si>
    <t>O’HIGGINS 220 kV</t>
  </si>
  <si>
    <t>Línea 220 kV O'Higgins - Farellón</t>
  </si>
  <si>
    <t>J9</t>
  </si>
  <si>
    <t>Línea 220 kV Kapatur - O'Higgins Circuito N°2</t>
  </si>
  <si>
    <t>J10</t>
  </si>
  <si>
    <t>Línea 220 kV Kapatur - O'Higgins Circuito N°1</t>
  </si>
  <si>
    <t>J7</t>
  </si>
  <si>
    <t>J02L</t>
  </si>
  <si>
    <t>Línea 220 kV Encuentro – El Tesoro</t>
  </si>
  <si>
    <t>EL TESORO 220 kV</t>
  </si>
  <si>
    <t>Línea 66 kV Iquique - Pozo Almonte Circuito N°1</t>
  </si>
  <si>
    <t>B1</t>
  </si>
  <si>
    <t>POZO ALMONTE 66 kV</t>
  </si>
  <si>
    <t>Línea 220 kV Angamos – Kapatur N°1</t>
  </si>
  <si>
    <t>ANGAMOS 220 kV</t>
  </si>
  <si>
    <t>Línea 220 kV Kapatur - Laberinto N°2</t>
  </si>
  <si>
    <t>52J13L</t>
  </si>
  <si>
    <t>Línea 220 kV Tarapacá ‐ Lagunas N°2</t>
  </si>
  <si>
    <t>Tarapacá 220 kV</t>
  </si>
  <si>
    <t>Línea 220 kV Tarapacá ‐ Lagunas N°1</t>
  </si>
  <si>
    <t>Línea 220 kV Crucero ‐ Encuentro. Circuito N°2</t>
  </si>
  <si>
    <t>J3</t>
  </si>
  <si>
    <t>Encuentro 220 kV</t>
  </si>
  <si>
    <t>Línea 220 kV Crucero ‐ Encuentro. Circuito N°1</t>
  </si>
  <si>
    <t>Línea 220 kV Miraje – Encuentro Circuito N°2</t>
  </si>
  <si>
    <t>Línea 220 kV Miraje – Encuentro Circuito N°1</t>
  </si>
  <si>
    <t>Línea 220 kV Zaldívar ‐ Escondida</t>
  </si>
  <si>
    <t>Escondida 220 kV</t>
  </si>
  <si>
    <t>Línea 220 kV Domeyko ‐ Escondida</t>
  </si>
  <si>
    <t>Línea 220 kV O'Higgins ‐ Domeyko</t>
  </si>
  <si>
    <t>Domeyko 220 kV</t>
  </si>
  <si>
    <t xml:space="preserve">Línea 220 kV Puri - Domeyko Circuito </t>
  </si>
  <si>
    <t xml:space="preserve">Línea 220 kV Chimborazo - Domeyko Circuito </t>
  </si>
  <si>
    <t>J4</t>
  </si>
  <si>
    <t>Línea 220 kV Lagunas ‐ Collahuasi. Circuito N°2</t>
  </si>
  <si>
    <t>Lagunas 220 kV</t>
  </si>
  <si>
    <t>Línea 220 kV Lagunas ‐ Collahuasi. Circuito N°1</t>
  </si>
  <si>
    <t>Línea 66 kV Iquique ‐ Pozo Almonte. Circuito N°2</t>
  </si>
  <si>
    <t>B5</t>
  </si>
  <si>
    <t>Pozo Almonte 66 kV</t>
  </si>
  <si>
    <t>Línea 220 kV Chacaya ‐ Mejillones</t>
  </si>
  <si>
    <t>Mejillones 220 kV</t>
  </si>
  <si>
    <t>Línea 220 kV El Cobre ‐ Esperanza. Circuito N°2</t>
  </si>
  <si>
    <t>El Cobre 220 kV</t>
  </si>
  <si>
    <t>Línea 220 kV El Cobre ‐ Esperanza. Circuito N°1</t>
  </si>
  <si>
    <t>Línea 220 kV Chacaya ‐ Crucero</t>
  </si>
  <si>
    <t>Crucero 220 kV</t>
  </si>
  <si>
    <t>Chacaya 220 kV</t>
  </si>
  <si>
    <t>Línea 220 kV Chacaya ‐ Mantos Blancos</t>
  </si>
  <si>
    <t>Línea 220 kV Andes – Nueva Zaldívar N°2</t>
  </si>
  <si>
    <t>Nueva Zaldívar 220 kV</t>
  </si>
  <si>
    <t>Línea 220 kV Andes – Nueva Zaldívar N°1</t>
  </si>
  <si>
    <t>J01L</t>
  </si>
  <si>
    <t>Línea 220 kV Laberinto – Mantos Blancos</t>
  </si>
  <si>
    <t>J04L</t>
  </si>
  <si>
    <t>Mantos Blancos 220 kV</t>
  </si>
  <si>
    <t>J05L</t>
  </si>
  <si>
    <t>Laberinto 220 kV</t>
  </si>
  <si>
    <t>Línea 220 kV Kapatur - Laberinto N°1</t>
  </si>
  <si>
    <t>J11L</t>
  </si>
  <si>
    <t>Línea 220 kV Andes ‐ Laberinto</t>
  </si>
  <si>
    <t>J08L</t>
  </si>
  <si>
    <t>Línea 220 kV Angamos – Kapatur N°2</t>
  </si>
  <si>
    <t>Angamos 220 kV</t>
  </si>
  <si>
    <t>Andes 220 kV</t>
  </si>
  <si>
    <t>Respuesta PRS_EV</t>
  </si>
  <si>
    <t>Línea</t>
  </si>
  <si>
    <t>Paño</t>
  </si>
  <si>
    <t>Extremo S/E</t>
  </si>
  <si>
    <t>FD_PRS_PA</t>
  </si>
  <si>
    <t>FD_PRS_EV</t>
  </si>
  <si>
    <t>Cliente</t>
  </si>
  <si>
    <t>Barra de consumo</t>
  </si>
  <si>
    <t>Factor anual</t>
  </si>
  <si>
    <t>Energia no suministrada
[kWh]</t>
  </si>
  <si>
    <t>Aguas Antofagasta</t>
  </si>
  <si>
    <t>Desalant 6.6 Kv</t>
  </si>
  <si>
    <t>Algorta</t>
  </si>
  <si>
    <t>Tap Off E.C. Algorta 4.16 kV</t>
  </si>
  <si>
    <t xml:space="preserve">Algorta </t>
  </si>
  <si>
    <t>Tap Off E.B. Algorta N°1 4.16 kV</t>
  </si>
  <si>
    <t>Tap Off E.B. Algorta N°2 4.16 kV</t>
  </si>
  <si>
    <t>Codelco Chile</t>
  </si>
  <si>
    <t>Gaby 23 kV</t>
  </si>
  <si>
    <t xml:space="preserve">Codelco Chile </t>
  </si>
  <si>
    <t>Radomiro Tomic 23 kV</t>
  </si>
  <si>
    <t>MMH 23 kV</t>
  </si>
  <si>
    <t>A 13,8 kV</t>
  </si>
  <si>
    <t>10 A 13,8 kV</t>
  </si>
  <si>
    <t>10 13,8 kV</t>
  </si>
  <si>
    <t>Sopladores 13,8 kV</t>
  </si>
  <si>
    <t>Elecda</t>
  </si>
  <si>
    <t>Calama 23 kV</t>
  </si>
  <si>
    <t xml:space="preserve">Elecda </t>
  </si>
  <si>
    <t>Sur 13,8 kV</t>
  </si>
  <si>
    <t>La Portada 23 kV</t>
  </si>
  <si>
    <t>Eliqsa</t>
  </si>
  <si>
    <t>Alto Hospicio 13,8 kV</t>
  </si>
  <si>
    <t xml:space="preserve">Eliqsa </t>
  </si>
  <si>
    <t>Palafitos 13,8 kV</t>
  </si>
  <si>
    <t>Cerro Dragón 13,8 kV</t>
  </si>
  <si>
    <t>Emelari</t>
  </si>
  <si>
    <t>Pukara 13,8 kV</t>
  </si>
  <si>
    <t xml:space="preserve">Emelari </t>
  </si>
  <si>
    <t>Chinchorro 13,8 kV</t>
  </si>
  <si>
    <t>Enaex</t>
  </si>
  <si>
    <t>GNL Mejillones</t>
  </si>
  <si>
    <t>GNL Mejillones 4,16 kV</t>
  </si>
  <si>
    <t>Grace</t>
  </si>
  <si>
    <t>Mantos de la Luna 23 kV</t>
  </si>
  <si>
    <t>Minera Antucoya</t>
  </si>
  <si>
    <t>Antucoya 23 kV</t>
  </si>
  <si>
    <t>Haldeman</t>
  </si>
  <si>
    <t>La Cascada HMC (Sagasca) 4,16 kV</t>
  </si>
  <si>
    <t>Minera Atacama Minerals</t>
  </si>
  <si>
    <t>Aguas Blancas  13,8 kV</t>
  </si>
  <si>
    <t>Minera Cerro Colorado</t>
  </si>
  <si>
    <t>Cerro Colorado 12 kV</t>
  </si>
  <si>
    <t>Minera Collahuasi</t>
  </si>
  <si>
    <t>Collahuasi 23 kV</t>
  </si>
  <si>
    <t>Minera El Abra</t>
  </si>
  <si>
    <t>El Abra 23 kV</t>
  </si>
  <si>
    <t>Minera El Tesoro</t>
  </si>
  <si>
    <t>El Tesoro 23 kV</t>
  </si>
  <si>
    <t>Minera Escondida</t>
  </si>
  <si>
    <t>Escondida 13,8 kV</t>
  </si>
  <si>
    <t xml:space="preserve">Minera Escondida </t>
  </si>
  <si>
    <t>401 13,8 kV</t>
  </si>
  <si>
    <t>360 13,8 kV</t>
  </si>
  <si>
    <t>Escondida Norte 13,8 kV</t>
  </si>
  <si>
    <t>Planta Óxidos 13,8 kV</t>
  </si>
  <si>
    <t>Lixiviación 13,8 kV</t>
  </si>
  <si>
    <t>Sulfuros 13,8 kV</t>
  </si>
  <si>
    <t>Tap Off Estación de bombeo N°2 4,16 kV</t>
  </si>
  <si>
    <t>Tap Off Estación de bombeo N°3 4,16 kV</t>
  </si>
  <si>
    <t>Tap Off Estación de bombeo N°4 4,16 kV</t>
  </si>
  <si>
    <t>Coloso 13,8 kV</t>
  </si>
  <si>
    <t>Tap Off Sala 536 4,16 kV</t>
  </si>
  <si>
    <t>Tap Off Sala 537 4,16 kV</t>
  </si>
  <si>
    <t>Tap Off Sala 538 4,16 kV</t>
  </si>
  <si>
    <t>OGP1 33 kV - BP3</t>
  </si>
  <si>
    <t>Minera Esperanza</t>
  </si>
  <si>
    <t>Esperanza 23 kV</t>
  </si>
  <si>
    <t xml:space="preserve">Minera Esperanza </t>
  </si>
  <si>
    <t>Guayaques 3,45 kV</t>
  </si>
  <si>
    <t>Tap Off Licancabur 3,45 kV</t>
  </si>
  <si>
    <t>Muelle  23 kV</t>
  </si>
  <si>
    <t>Tap Off Sairecabur 3,45 kV</t>
  </si>
  <si>
    <t>Minera Lomas Bayas</t>
  </si>
  <si>
    <t>Lomas Bayas 6,6 kV</t>
  </si>
  <si>
    <t>Minera Mantos Blancos</t>
  </si>
  <si>
    <t>Mantos Blancos 23 kV</t>
  </si>
  <si>
    <t>Minera Meridian</t>
  </si>
  <si>
    <t>El Peñon 6,6 kV</t>
  </si>
  <si>
    <t>Minera Michilla</t>
  </si>
  <si>
    <t>El Lince  23 kV</t>
  </si>
  <si>
    <t>Minera Quebrada Blanca</t>
  </si>
  <si>
    <t>Quebrada Blanca 13,8 kV</t>
  </si>
  <si>
    <t>Sierra Gorda</t>
  </si>
  <si>
    <t>Sierra Gorda 33 kV</t>
  </si>
  <si>
    <t>Minera Spence</t>
  </si>
  <si>
    <t>Spence 7,2 kV</t>
  </si>
  <si>
    <t>Minera Zaldívar</t>
  </si>
  <si>
    <t>Zaldívar 23 kV</t>
  </si>
  <si>
    <t>Moly Cop</t>
  </si>
  <si>
    <t>Molycop 13,8 kV</t>
  </si>
  <si>
    <t>SQM</t>
  </si>
  <si>
    <t>Tap Off El Loa 33 Kv</t>
  </si>
  <si>
    <t xml:space="preserve">SQM </t>
  </si>
  <si>
    <t>Tap Off La Cruz 6,6 kV</t>
  </si>
  <si>
    <t>Tap Off Nueva Victoria 66 kV</t>
  </si>
  <si>
    <t>Tap Off Oeste 12,2 kV</t>
  </si>
  <si>
    <t>XSTRATA COPPER - ALTO NORTE</t>
  </si>
  <si>
    <t>Alto Norte 13,2 kV</t>
  </si>
  <si>
    <t>Agual Blancas AGB2</t>
  </si>
  <si>
    <t>Aguas Blancas AGB1</t>
  </si>
  <si>
    <t>Arica GMAR1</t>
  </si>
  <si>
    <t>Arica GMAR2</t>
  </si>
  <si>
    <t>Arica GMAR3</t>
  </si>
  <si>
    <t>Arica GMAR4</t>
  </si>
  <si>
    <t>Arica M1AR1</t>
  </si>
  <si>
    <t>Arica M1AR2</t>
  </si>
  <si>
    <t>Arica M1AR3</t>
  </si>
  <si>
    <t>Arica M2AR1</t>
  </si>
  <si>
    <t>Arica M2AR2</t>
  </si>
  <si>
    <t>Mantos Blancos MIMB1</t>
  </si>
  <si>
    <t>Mantos Blancos MIMB10</t>
  </si>
  <si>
    <t>Mantos Blancos MIMB2</t>
  </si>
  <si>
    <t>Mantos Blancos MIMB3</t>
  </si>
  <si>
    <t>Mantos Blancos MIMB4</t>
  </si>
  <si>
    <t>Mantos Blancos MIMB5</t>
  </si>
  <si>
    <t>Mantos Blancos MIMB6</t>
  </si>
  <si>
    <t>Mantos Blancos MIMB7</t>
  </si>
  <si>
    <t>Mantos Blancos MIMB8</t>
  </si>
  <si>
    <t>Mantos Blancos MIMB9</t>
  </si>
  <si>
    <t>La Portada TECNET_1</t>
  </si>
  <si>
    <t>La Portada TECNET_3</t>
  </si>
  <si>
    <t>La Portada TECNET_6</t>
  </si>
  <si>
    <t>Tocopilla TG3(*)</t>
  </si>
  <si>
    <t>Cuenta con equipo registrador</t>
  </si>
  <si>
    <t>NO</t>
  </si>
  <si>
    <t>SI</t>
  </si>
  <si>
    <t>No se registran eventos</t>
  </si>
  <si>
    <t>Respuesta CPF Normal</t>
  </si>
  <si>
    <t>Desempeño Control Primario de Frecuencia - Norte Grande</t>
  </si>
  <si>
    <t>Desempeño Control Secundario de Frecuencia - Norte Grande</t>
  </si>
  <si>
    <t>Desempeño Control Tensión - Norte Grande</t>
  </si>
  <si>
    <t>Desempeño Plan de Recuperación de Servicio - Partida Autónoma - Norte Grande</t>
  </si>
  <si>
    <t>Desempeño Plan de Recuperación de Servicio - Equipamiento de Vinculación - Norte Grande</t>
  </si>
  <si>
    <t>Desempeño EDAC - Norte Grande</t>
  </si>
  <si>
    <t>KELAR TG1</t>
  </si>
  <si>
    <t>KELAR TG2</t>
  </si>
  <si>
    <t>Hornitos CTH</t>
  </si>
  <si>
    <t>Centro 13,8 kV</t>
  </si>
  <si>
    <t>Centro 23 kV</t>
  </si>
  <si>
    <t>Central Diesel Enaex 4,16 kV</t>
  </si>
  <si>
    <t>Atacama TG1A(*)</t>
  </si>
  <si>
    <t>Atacama TG1B(*)</t>
  </si>
  <si>
    <t>Atacama TV1C(*)</t>
  </si>
  <si>
    <t>Atacama TG2A(*)</t>
  </si>
  <si>
    <t>Atacama TG2B(*)</t>
  </si>
  <si>
    <t>Atacama TV2C(*)</t>
  </si>
  <si>
    <t>OGP1 220 kV</t>
  </si>
  <si>
    <t>Línea 220 kV Nueva Zaldívar – OGP1</t>
  </si>
  <si>
    <t>(*)Unidades que participan del SC de CSF a través del AGC.</t>
  </si>
  <si>
    <t>No verificable</t>
  </si>
  <si>
    <t>No Participó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</si>
</sst>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3" fillId="0" borderId="0"/>
  </cellStyleXfs>
  <cellXfs count="46">
    <xf numFmtId="0" fontId="0" fillId="0" borderId="0" xfId="0"/>
    <xf numFmtId="0" fontId="2" fillId="0" borderId="0" xfId="0" applyFont="1"/>
    <xf numFmtId="17" fontId="0" fillId="0" borderId="0" xfId="0" applyNumberFormat="1"/>
    <xf numFmtId="10" fontId="0" fillId="0" borderId="0" xfId="0" applyNumberFormat="1"/>
    <xf numFmtId="0" fontId="0" fillId="0" borderId="1" xfId="0" applyFill="1" applyBorder="1"/>
    <xf numFmtId="0" fontId="0" fillId="0" borderId="12" xfId="0" applyBorder="1"/>
    <xf numFmtId="2" fontId="0" fillId="0" borderId="12" xfId="0" applyNumberFormat="1" applyFont="1" applyFill="1" applyBorder="1"/>
    <xf numFmtId="0" fontId="0" fillId="0" borderId="12" xfId="0" applyFont="1" applyFill="1" applyBorder="1"/>
    <xf numFmtId="0" fontId="0" fillId="0" borderId="12" xfId="0" applyFill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0" fontId="0" fillId="0" borderId="1" xfId="1" applyNumberFormat="1" applyFont="1" applyFill="1" applyBorder="1"/>
    <xf numFmtId="0" fontId="0" fillId="0" borderId="0" xfId="0" applyFill="1"/>
    <xf numFmtId="0" fontId="19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 applyFill="1"/>
    <xf numFmtId="0" fontId="19" fillId="0" borderId="0" xfId="0" applyFont="1" applyFill="1" applyAlignment="1">
      <alignment horizontal="center"/>
    </xf>
    <xf numFmtId="10" fontId="0" fillId="0" borderId="0" xfId="0" applyNumberFormat="1" applyFill="1"/>
    <xf numFmtId="0" fontId="0" fillId="0" borderId="11" xfId="0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/>
    <xf numFmtId="0" fontId="19" fillId="0" borderId="0" xfId="0" applyFont="1" applyFill="1"/>
    <xf numFmtId="2" fontId="0" fillId="0" borderId="0" xfId="0" applyNumberFormat="1" applyFont="1" applyFill="1" applyBorder="1"/>
    <xf numFmtId="0" fontId="0" fillId="0" borderId="0" xfId="0" applyFont="1" applyFill="1" applyBorder="1"/>
    <xf numFmtId="0" fontId="16" fillId="0" borderId="0" xfId="0" applyFont="1"/>
    <xf numFmtId="2" fontId="0" fillId="0" borderId="0" xfId="0" applyNumberFormat="1"/>
    <xf numFmtId="164" fontId="0" fillId="0" borderId="1" xfId="1" applyNumberFormat="1" applyFont="1" applyFill="1" applyBorder="1" applyAlignment="1">
      <alignment horizontal="center" vertical="center"/>
    </xf>
    <xf numFmtId="9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3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</cellXfs>
  <cellStyles count="45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Neutral 2" xfId="37" xr:uid="{00000000-0005-0000-0000-000020000000}"/>
    <cellStyle name="Normal" xfId="0" builtinId="0"/>
    <cellStyle name="Normal 2" xfId="44" xr:uid="{00000000-0005-0000-0000-000022000000}"/>
    <cellStyle name="Notas" xfId="15" builtinId="10" customBuiltin="1"/>
    <cellStyle name="Porcentaje" xfId="1" builtinId="5"/>
    <cellStyle name="Porcentual 25" xfId="2" xr:uid="{00000000-0005-0000-0000-000025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 xr:uid="{00000000-0005-0000-0000-00002B000000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228600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5A72A5B7-242F-4DB5-9FF5-FAAD04A425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228600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15D63CD-3B27-4464-A004-B4442948B8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D36BBEC-B018-448D-B29E-1A0D391B16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1228A19A-F3A5-4BAD-A44E-BB08E8FA3B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2BB0C83-E691-4056-B669-00A85A0FEE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89361C3-1749-4F87-BD76-88B41067E2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%20Disponibilidad%20V2/Disponibilidad%20SEN/Disponibilidad%20CT%20SEN%20Norte%20Gran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dina CTA"/>
      <sheetName val="Angamos ANG1"/>
      <sheetName val="Angamos ANG2"/>
      <sheetName val="Atacama TG1A"/>
      <sheetName val="Atacama TG1B"/>
      <sheetName val="Atacama TG2A"/>
      <sheetName val="Atacama TG2B"/>
      <sheetName val="Atacama TV1C "/>
      <sheetName val="Atacama TV2C"/>
      <sheetName val="Chapiquiña U1"/>
      <sheetName val="Chapiquiña U2"/>
      <sheetName val="Cochrane CCR1"/>
      <sheetName val="Cochrane CCR2"/>
      <sheetName val="Hornitos CTH1"/>
      <sheetName val="Kelar TG1"/>
      <sheetName val="Kelar TG2"/>
      <sheetName val="Kelar TV"/>
      <sheetName val="Mejillones CTM1 TV"/>
      <sheetName val="Mejillones CTM2 TV"/>
      <sheetName val="Mejillones CTM3 TG"/>
      <sheetName val="Mejillones CTM3 TV"/>
      <sheetName val="Nueva Tocopilla NTO1"/>
      <sheetName val="Nueva Tocopilla NTO2"/>
      <sheetName val="Tarapaca CTTAR"/>
      <sheetName val="Tarapaca TGTAR"/>
      <sheetName val="Tocopilla TG1"/>
      <sheetName val="Tocopilla TG2"/>
      <sheetName val="Tocopilla TG3"/>
      <sheetName val="Tocopilla U12"/>
      <sheetName val="Tocopilla U13"/>
      <sheetName val="Tocopilla U14"/>
      <sheetName val="Tocopilla U15"/>
      <sheetName val="Tocopilla U16 TG"/>
      <sheetName val="Tocopilla U16 TV"/>
      <sheetName val="Disp. CT SEN Norte Gran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2">
          <cell r="C12" t="str">
            <v>Andina CTA</v>
          </cell>
          <cell r="D12">
            <v>7471.9999999960419</v>
          </cell>
          <cell r="E12">
            <v>0.83261648745528583</v>
          </cell>
        </row>
        <row r="13">
          <cell r="C13" t="str">
            <v>Angamos ANG1</v>
          </cell>
          <cell r="D13">
            <v>18072.000000004191</v>
          </cell>
          <cell r="E13">
            <v>0.59516129032248677</v>
          </cell>
        </row>
        <row r="14">
          <cell r="C14" t="str">
            <v>Angamos ANG2</v>
          </cell>
          <cell r="D14">
            <v>0</v>
          </cell>
          <cell r="E14">
            <v>1</v>
          </cell>
        </row>
        <row r="15">
          <cell r="C15" t="str">
            <v>Atacama TG1A</v>
          </cell>
          <cell r="D15">
            <v>238.00000000046566</v>
          </cell>
          <cell r="E15">
            <v>0.99466845878135157</v>
          </cell>
        </row>
        <row r="16">
          <cell r="C16" t="str">
            <v>Atacama TG1B</v>
          </cell>
          <cell r="D16">
            <v>0</v>
          </cell>
          <cell r="E16">
            <v>1</v>
          </cell>
        </row>
        <row r="17">
          <cell r="C17" t="str">
            <v>Atacama TG2A</v>
          </cell>
          <cell r="D17">
            <v>0</v>
          </cell>
          <cell r="E17">
            <v>1</v>
          </cell>
        </row>
        <row r="18">
          <cell r="C18" t="str">
            <v>Atacama TG2B</v>
          </cell>
          <cell r="D18">
            <v>352.0000000053551</v>
          </cell>
          <cell r="E18">
            <v>0.99211469534038188</v>
          </cell>
        </row>
        <row r="19">
          <cell r="C19" t="str">
            <v xml:space="preserve">Atacama TV1C </v>
          </cell>
          <cell r="D19">
            <v>51.000000009080395</v>
          </cell>
          <cell r="E19">
            <v>0.99885752688151697</v>
          </cell>
        </row>
        <row r="20">
          <cell r="C20" t="str">
            <v>Atacama TV2C</v>
          </cell>
          <cell r="D20">
            <v>0</v>
          </cell>
          <cell r="E20">
            <v>1</v>
          </cell>
        </row>
        <row r="21">
          <cell r="C21" t="str">
            <v>Chapiquiña U1</v>
          </cell>
          <cell r="D21">
            <v>0</v>
          </cell>
          <cell r="E21">
            <v>1</v>
          </cell>
        </row>
        <row r="22">
          <cell r="C22" t="str">
            <v>Chapiquiña U2</v>
          </cell>
          <cell r="D22">
            <v>0</v>
          </cell>
          <cell r="E22">
            <v>1</v>
          </cell>
        </row>
        <row r="23">
          <cell r="C23" t="str">
            <v>Cochrane CCR1</v>
          </cell>
          <cell r="D23">
            <v>3843.9999999885913</v>
          </cell>
          <cell r="E23">
            <v>0.91388888888914444</v>
          </cell>
        </row>
        <row r="24">
          <cell r="C24" t="str">
            <v>Cochrane CCR2</v>
          </cell>
          <cell r="D24">
            <v>0</v>
          </cell>
          <cell r="E24">
            <v>1</v>
          </cell>
        </row>
        <row r="25">
          <cell r="C25" t="str">
            <v>Hornitos CTH1</v>
          </cell>
          <cell r="D25">
            <v>11071.999999996042</v>
          </cell>
          <cell r="E25">
            <v>0.75197132616496321</v>
          </cell>
        </row>
        <row r="26">
          <cell r="C26" t="str">
            <v>Kelar TG1</v>
          </cell>
          <cell r="D26">
            <v>0</v>
          </cell>
          <cell r="E26">
            <v>1</v>
          </cell>
        </row>
        <row r="27">
          <cell r="C27" t="str">
            <v>Kelar TG2</v>
          </cell>
          <cell r="D27">
            <v>0</v>
          </cell>
          <cell r="E27">
            <v>1</v>
          </cell>
        </row>
        <row r="28">
          <cell r="C28" t="str">
            <v>Kelar TV</v>
          </cell>
          <cell r="D28">
            <v>0</v>
          </cell>
          <cell r="E28">
            <v>1</v>
          </cell>
        </row>
        <row r="29">
          <cell r="C29" t="str">
            <v>Mejillones CTM1 TV</v>
          </cell>
          <cell r="D29">
            <v>3137.9999999923166</v>
          </cell>
          <cell r="E29">
            <v>0.92970430107544089</v>
          </cell>
        </row>
        <row r="30">
          <cell r="C30" t="str">
            <v>Mejillones CTM2 TV</v>
          </cell>
          <cell r="D30">
            <v>0</v>
          </cell>
          <cell r="E30">
            <v>1</v>
          </cell>
        </row>
        <row r="31">
          <cell r="C31" t="str">
            <v>Mejillones CTM3 TG</v>
          </cell>
          <cell r="D31">
            <v>0</v>
          </cell>
          <cell r="E31">
            <v>1</v>
          </cell>
        </row>
        <row r="32">
          <cell r="C32" t="str">
            <v>Mejillones CTM3 TV</v>
          </cell>
          <cell r="D32">
            <v>0</v>
          </cell>
          <cell r="E32">
            <v>1</v>
          </cell>
        </row>
        <row r="33">
          <cell r="C33" t="str">
            <v>Nueva Tocopilla NTO1</v>
          </cell>
          <cell r="D33">
            <v>288.00000000628643</v>
          </cell>
          <cell r="E33">
            <v>0.9935483870966334</v>
          </cell>
        </row>
        <row r="34">
          <cell r="C34" t="str">
            <v>Nueva Tocopilla NTO2</v>
          </cell>
          <cell r="D34">
            <v>3006.0000000020955</v>
          </cell>
          <cell r="E34">
            <v>0.93266129032253375</v>
          </cell>
        </row>
        <row r="35">
          <cell r="C35" t="str">
            <v>Tarapaca CTTAR</v>
          </cell>
          <cell r="D35">
            <v>44639.983333329437</v>
          </cell>
          <cell r="E35">
            <v>3.7335731547265762E-7</v>
          </cell>
        </row>
        <row r="36">
          <cell r="C36" t="str">
            <v>Tarapaca TGTAR</v>
          </cell>
          <cell r="D36">
            <v>0</v>
          </cell>
          <cell r="E36">
            <v>1</v>
          </cell>
        </row>
        <row r="37">
          <cell r="C37" t="str">
            <v>Tocopilla TG1</v>
          </cell>
          <cell r="D37">
            <v>0</v>
          </cell>
          <cell r="E37">
            <v>1</v>
          </cell>
        </row>
        <row r="38">
          <cell r="C38" t="str">
            <v>Tocopilla TG2</v>
          </cell>
          <cell r="D38">
            <v>0</v>
          </cell>
          <cell r="E38">
            <v>1</v>
          </cell>
        </row>
        <row r="39">
          <cell r="C39" t="str">
            <v>Tocopilla TG3</v>
          </cell>
          <cell r="D39">
            <v>0</v>
          </cell>
          <cell r="E39">
            <v>1</v>
          </cell>
        </row>
        <row r="40">
          <cell r="C40" t="str">
            <v>Tocopilla U12</v>
          </cell>
          <cell r="D40">
            <v>0</v>
          </cell>
          <cell r="E40">
            <v>1</v>
          </cell>
        </row>
        <row r="41">
          <cell r="C41" t="str">
            <v>Tocopilla U13</v>
          </cell>
          <cell r="D41">
            <v>44639.983333329437</v>
          </cell>
          <cell r="E41">
            <v>3.7335731547265762E-7</v>
          </cell>
        </row>
        <row r="42">
          <cell r="C42" t="str">
            <v>Tocopilla U14</v>
          </cell>
          <cell r="D42">
            <v>1400.0000000058208</v>
          </cell>
          <cell r="E42">
            <v>0.96863799283141083</v>
          </cell>
        </row>
        <row r="43">
          <cell r="C43" t="str">
            <v>Tocopilla U15</v>
          </cell>
          <cell r="D43">
            <v>0</v>
          </cell>
          <cell r="E43">
            <v>1</v>
          </cell>
        </row>
        <row r="44">
          <cell r="C44" t="str">
            <v>Tocopilla U16 TG</v>
          </cell>
          <cell r="D44">
            <v>665.00000000931323</v>
          </cell>
          <cell r="E44">
            <v>0.98510304659477343</v>
          </cell>
        </row>
        <row r="45">
          <cell r="C45" t="str">
            <v>Tocopilla U16 TV</v>
          </cell>
          <cell r="D45">
            <v>0</v>
          </cell>
          <cell r="E4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6:O46"/>
  <sheetViews>
    <sheetView showGridLines="0" workbookViewId="0">
      <selection activeCell="E17" sqref="E17"/>
    </sheetView>
  </sheetViews>
  <sheetFormatPr baseColWidth="10" defaultRowHeight="15" x14ac:dyDescent="0.25"/>
  <cols>
    <col min="1" max="1" width="10.7109375" customWidth="1"/>
    <col min="2" max="2" width="20.28515625" customWidth="1"/>
    <col min="3" max="3" width="14.42578125" customWidth="1"/>
    <col min="4" max="4" width="24.140625" customWidth="1"/>
    <col min="5" max="5" width="16" customWidth="1"/>
    <col min="6" max="6" width="15.85546875" customWidth="1"/>
    <col min="7" max="7" width="17" customWidth="1"/>
    <col min="8" max="8" width="19.42578125" customWidth="1"/>
    <col min="11" max="11" width="11.85546875" bestFit="1" customWidth="1"/>
  </cols>
  <sheetData>
    <row r="6" spans="2:15" s="15" customFormat="1" x14ac:dyDescent="0.25">
      <c r="B6"/>
      <c r="C6" s="9"/>
      <c r="D6" s="9"/>
      <c r="E6" s="9"/>
      <c r="F6" s="9"/>
      <c r="G6" s="9"/>
      <c r="H6" s="26"/>
      <c r="I6" s="26"/>
      <c r="J6" s="21"/>
      <c r="K6" s="21"/>
      <c r="L6" s="21"/>
      <c r="M6" s="21"/>
      <c r="N6" s="21"/>
      <c r="O6" s="21"/>
    </row>
    <row r="7" spans="2:15" x14ac:dyDescent="0.25">
      <c r="B7" s="1" t="s">
        <v>281</v>
      </c>
      <c r="J7" s="22"/>
      <c r="K7" s="22"/>
      <c r="L7" s="17"/>
      <c r="M7" s="17"/>
      <c r="N7" s="22"/>
      <c r="O7" s="17"/>
    </row>
    <row r="8" spans="2:15" x14ac:dyDescent="0.25">
      <c r="J8" s="22"/>
      <c r="K8" s="17"/>
      <c r="L8" s="17"/>
      <c r="M8" s="22"/>
      <c r="N8" s="22"/>
      <c r="O8" s="17"/>
    </row>
    <row r="9" spans="2:15" x14ac:dyDescent="0.25">
      <c r="B9" t="s">
        <v>24</v>
      </c>
      <c r="C9" s="2">
        <v>43435</v>
      </c>
      <c r="J9" s="22"/>
      <c r="K9" s="17"/>
      <c r="L9" s="17"/>
      <c r="M9" s="22"/>
      <c r="N9" s="22"/>
      <c r="O9" s="17"/>
    </row>
    <row r="10" spans="2:15" x14ac:dyDescent="0.25">
      <c r="J10" s="22"/>
      <c r="K10" s="17"/>
      <c r="L10" s="17"/>
      <c r="M10" s="22"/>
      <c r="N10" s="22"/>
      <c r="O10" s="17"/>
    </row>
    <row r="11" spans="2:15" ht="30" x14ac:dyDescent="0.25">
      <c r="B11" s="12" t="s">
        <v>25</v>
      </c>
      <c r="C11" s="13" t="s">
        <v>280</v>
      </c>
      <c r="D11" s="13" t="s">
        <v>22</v>
      </c>
      <c r="E11" s="13" t="s">
        <v>23</v>
      </c>
      <c r="F11" s="13" t="s">
        <v>31</v>
      </c>
      <c r="G11" s="13" t="s">
        <v>32</v>
      </c>
      <c r="H11" s="13" t="s">
        <v>276</v>
      </c>
      <c r="I11" s="21"/>
      <c r="J11" s="22"/>
      <c r="K11" s="17"/>
      <c r="L11" s="17"/>
      <c r="M11" s="22"/>
      <c r="N11" s="22"/>
      <c r="O11" s="17"/>
    </row>
    <row r="12" spans="2:15" x14ac:dyDescent="0.25">
      <c r="B12" s="4" t="s">
        <v>0</v>
      </c>
      <c r="C12" s="31">
        <v>4.0347462856600368E-4</v>
      </c>
      <c r="D12" s="31" t="s">
        <v>279</v>
      </c>
      <c r="E12" s="37">
        <v>0.83261648745528583</v>
      </c>
      <c r="F12" s="31">
        <f>IF(C12="No verificable",0,IF(AND(C12="No participó",D12="No se registran eventos"),E12,IF(D12="No se registran eventos",C12*E12,(C12*0.5+D12*0.5)*E12)))</f>
        <v>3.3593962801395209E-4</v>
      </c>
      <c r="G12" s="32">
        <f>+IF(ROUND(F12,2)&gt;75%,100%,0%)</f>
        <v>0</v>
      </c>
      <c r="H12" s="33" t="s">
        <v>278</v>
      </c>
      <c r="I12" s="17"/>
      <c r="J12" s="22"/>
      <c r="K12" s="17"/>
      <c r="L12" s="17"/>
      <c r="M12" s="22"/>
      <c r="N12" s="22"/>
      <c r="O12" s="17"/>
    </row>
    <row r="13" spans="2:15" x14ac:dyDescent="0.25">
      <c r="B13" s="4" t="s">
        <v>2</v>
      </c>
      <c r="C13" s="31" t="s">
        <v>302</v>
      </c>
      <c r="D13" s="31" t="s">
        <v>279</v>
      </c>
      <c r="E13" s="37">
        <v>0.55849014336924863</v>
      </c>
      <c r="F13" s="31">
        <f t="shared" ref="F13:F38" si="0">IF(C13="No verificable",0,IF(AND(C13="No participó",D13="No se registran eventos"),E13,IF(D13="No se registran eventos",C13*E13,(C13*0.5+D13*0.5)*E13)))</f>
        <v>0</v>
      </c>
      <c r="G13" s="32">
        <f t="shared" ref="G13:G38" si="1">+IF(ROUND(F13,2)&gt;75%,100%,0%)</f>
        <v>0</v>
      </c>
      <c r="H13" s="33" t="s">
        <v>277</v>
      </c>
      <c r="I13" s="17"/>
      <c r="J13" s="22"/>
      <c r="K13" s="17"/>
      <c r="L13" s="17"/>
      <c r="M13" s="22"/>
      <c r="N13" s="22"/>
      <c r="O13" s="17"/>
    </row>
    <row r="14" spans="2:15" x14ac:dyDescent="0.25">
      <c r="B14" s="4" t="s">
        <v>1</v>
      </c>
      <c r="C14" s="31" t="s">
        <v>302</v>
      </c>
      <c r="D14" s="31" t="s">
        <v>279</v>
      </c>
      <c r="E14" s="37">
        <v>1</v>
      </c>
      <c r="F14" s="31">
        <f t="shared" si="0"/>
        <v>0</v>
      </c>
      <c r="G14" s="32">
        <f t="shared" si="1"/>
        <v>0</v>
      </c>
      <c r="H14" s="33" t="s">
        <v>277</v>
      </c>
      <c r="I14" s="17"/>
      <c r="J14" s="3"/>
      <c r="M14" s="3"/>
      <c r="N14" s="3"/>
    </row>
    <row r="15" spans="2:15" x14ac:dyDescent="0.25">
      <c r="B15" s="4" t="s">
        <v>3</v>
      </c>
      <c r="C15" s="31" t="s">
        <v>302</v>
      </c>
      <c r="D15" s="31" t="s">
        <v>279</v>
      </c>
      <c r="E15" s="37">
        <v>0.99466845878135157</v>
      </c>
      <c r="F15" s="31">
        <f t="shared" si="0"/>
        <v>0</v>
      </c>
      <c r="G15" s="32">
        <f t="shared" si="1"/>
        <v>0</v>
      </c>
      <c r="H15" s="33" t="s">
        <v>277</v>
      </c>
      <c r="I15" s="17"/>
      <c r="J15" s="3"/>
      <c r="M15" s="3"/>
      <c r="N15" s="3"/>
    </row>
    <row r="16" spans="2:15" x14ac:dyDescent="0.25">
      <c r="B16" s="4" t="s">
        <v>4</v>
      </c>
      <c r="C16" s="31" t="s">
        <v>302</v>
      </c>
      <c r="D16" s="31" t="s">
        <v>279</v>
      </c>
      <c r="E16" s="37">
        <v>1</v>
      </c>
      <c r="F16" s="31">
        <f t="shared" si="0"/>
        <v>0</v>
      </c>
      <c r="G16" s="32">
        <f t="shared" si="1"/>
        <v>0</v>
      </c>
      <c r="H16" s="33" t="s">
        <v>277</v>
      </c>
      <c r="I16" s="17"/>
      <c r="J16" s="3"/>
      <c r="M16" s="3"/>
      <c r="N16" s="3"/>
    </row>
    <row r="17" spans="2:14" x14ac:dyDescent="0.25">
      <c r="B17" s="4" t="s">
        <v>5</v>
      </c>
      <c r="C17" s="31" t="s">
        <v>302</v>
      </c>
      <c r="D17" s="31" t="s">
        <v>279</v>
      </c>
      <c r="E17" s="37">
        <v>1</v>
      </c>
      <c r="F17" s="31">
        <f t="shared" si="0"/>
        <v>0</v>
      </c>
      <c r="G17" s="32">
        <f t="shared" si="1"/>
        <v>0</v>
      </c>
      <c r="H17" s="33" t="s">
        <v>277</v>
      </c>
      <c r="I17" s="17"/>
      <c r="J17" s="3"/>
      <c r="M17" s="3"/>
      <c r="N17" s="3"/>
    </row>
    <row r="18" spans="2:14" x14ac:dyDescent="0.25">
      <c r="B18" s="4" t="s">
        <v>6</v>
      </c>
      <c r="C18" s="31" t="s">
        <v>302</v>
      </c>
      <c r="D18" s="31" t="s">
        <v>279</v>
      </c>
      <c r="E18" s="37">
        <v>0.99211469534038188</v>
      </c>
      <c r="F18" s="31">
        <f t="shared" si="0"/>
        <v>0</v>
      </c>
      <c r="G18" s="32">
        <f t="shared" si="1"/>
        <v>0</v>
      </c>
      <c r="H18" s="33" t="s">
        <v>277</v>
      </c>
      <c r="I18" s="17"/>
      <c r="J18" s="3"/>
      <c r="M18" s="3"/>
      <c r="N18" s="3"/>
    </row>
    <row r="19" spans="2:14" x14ac:dyDescent="0.25">
      <c r="B19" s="4" t="s">
        <v>8</v>
      </c>
      <c r="C19" s="31" t="s">
        <v>302</v>
      </c>
      <c r="D19" s="31" t="s">
        <v>279</v>
      </c>
      <c r="E19" s="37">
        <v>0.91388888888914444</v>
      </c>
      <c r="F19" s="31">
        <f t="shared" si="0"/>
        <v>0</v>
      </c>
      <c r="G19" s="32">
        <f t="shared" si="1"/>
        <v>0</v>
      </c>
      <c r="H19" s="33" t="s">
        <v>277</v>
      </c>
      <c r="I19" s="17"/>
      <c r="J19" s="3"/>
      <c r="M19" s="3"/>
      <c r="N19" s="3"/>
    </row>
    <row r="20" spans="2:14" x14ac:dyDescent="0.25">
      <c r="B20" s="4" t="s">
        <v>7</v>
      </c>
      <c r="C20" s="31" t="s">
        <v>302</v>
      </c>
      <c r="D20" s="31" t="s">
        <v>279</v>
      </c>
      <c r="E20" s="37">
        <v>1</v>
      </c>
      <c r="F20" s="31">
        <f t="shared" si="0"/>
        <v>0</v>
      </c>
      <c r="G20" s="32">
        <f t="shared" si="1"/>
        <v>0</v>
      </c>
      <c r="H20" s="33" t="s">
        <v>277</v>
      </c>
      <c r="J20" s="3"/>
      <c r="M20" s="3"/>
      <c r="N20" s="3"/>
    </row>
    <row r="21" spans="2:14" x14ac:dyDescent="0.25">
      <c r="B21" s="4" t="s">
        <v>289</v>
      </c>
      <c r="C21" s="31">
        <v>6.3436682261517718E-2</v>
      </c>
      <c r="D21" s="31" t="s">
        <v>279</v>
      </c>
      <c r="E21" s="37">
        <v>0.735842293906664</v>
      </c>
      <c r="F21" s="31">
        <f t="shared" si="0"/>
        <v>4.6679393793143377E-2</v>
      </c>
      <c r="G21" s="32">
        <f t="shared" si="1"/>
        <v>0</v>
      </c>
      <c r="H21" s="33" t="s">
        <v>278</v>
      </c>
      <c r="J21" s="3"/>
      <c r="M21" s="3"/>
      <c r="N21" s="3"/>
    </row>
    <row r="22" spans="2:14" x14ac:dyDescent="0.25">
      <c r="B22" s="4" t="s">
        <v>9</v>
      </c>
      <c r="C22" s="31">
        <v>0.25345536911200484</v>
      </c>
      <c r="D22" s="31" t="s">
        <v>279</v>
      </c>
      <c r="E22" s="37">
        <v>1</v>
      </c>
      <c r="F22" s="31">
        <f t="shared" si="0"/>
        <v>0.25345536911200484</v>
      </c>
      <c r="G22" s="32">
        <f t="shared" si="1"/>
        <v>0</v>
      </c>
      <c r="H22" s="33" t="s">
        <v>278</v>
      </c>
      <c r="J22" s="3"/>
      <c r="M22" s="3"/>
      <c r="N22" s="3"/>
    </row>
    <row r="23" spans="2:14" x14ac:dyDescent="0.25">
      <c r="B23" s="4" t="s">
        <v>10</v>
      </c>
      <c r="C23" s="31">
        <v>0.31239108934206189</v>
      </c>
      <c r="D23" s="31" t="s">
        <v>279</v>
      </c>
      <c r="E23" s="37">
        <v>1</v>
      </c>
      <c r="F23" s="31">
        <f t="shared" si="0"/>
        <v>0.31239108934206189</v>
      </c>
      <c r="G23" s="32">
        <f t="shared" si="1"/>
        <v>0</v>
      </c>
      <c r="H23" s="33" t="s">
        <v>278</v>
      </c>
      <c r="J23" s="3"/>
      <c r="M23" s="3"/>
      <c r="N23" s="3"/>
    </row>
    <row r="24" spans="2:14" x14ac:dyDescent="0.25">
      <c r="B24" s="4" t="s">
        <v>11</v>
      </c>
      <c r="C24" s="31">
        <v>6.0680163785259332E-2</v>
      </c>
      <c r="D24" s="31" t="s">
        <v>279</v>
      </c>
      <c r="E24" s="37">
        <v>0.92970430107544089</v>
      </c>
      <c r="F24" s="31">
        <f t="shared" si="0"/>
        <v>5.6414609261117805E-2</v>
      </c>
      <c r="G24" s="32">
        <f t="shared" si="1"/>
        <v>0</v>
      </c>
      <c r="H24" s="33" t="s">
        <v>278</v>
      </c>
      <c r="J24" s="3"/>
      <c r="M24" s="3"/>
      <c r="N24" s="3"/>
    </row>
    <row r="25" spans="2:14" x14ac:dyDescent="0.25">
      <c r="B25" s="4" t="s">
        <v>12</v>
      </c>
      <c r="C25" s="31">
        <v>0</v>
      </c>
      <c r="D25" s="31" t="s">
        <v>279</v>
      </c>
      <c r="E25" s="37">
        <v>0.98183243727591263</v>
      </c>
      <c r="F25" s="31">
        <f t="shared" si="0"/>
        <v>0</v>
      </c>
      <c r="G25" s="32">
        <f t="shared" si="1"/>
        <v>0</v>
      </c>
      <c r="H25" s="33" t="s">
        <v>278</v>
      </c>
      <c r="J25" s="3"/>
      <c r="M25" s="3"/>
      <c r="N25" s="3"/>
    </row>
    <row r="26" spans="2:14" x14ac:dyDescent="0.25">
      <c r="B26" s="4" t="s">
        <v>13</v>
      </c>
      <c r="C26" s="31" t="s">
        <v>303</v>
      </c>
      <c r="D26" s="31" t="s">
        <v>279</v>
      </c>
      <c r="E26" s="37">
        <v>1</v>
      </c>
      <c r="F26" s="31">
        <f t="shared" si="0"/>
        <v>1</v>
      </c>
      <c r="G26" s="32">
        <f t="shared" si="1"/>
        <v>1</v>
      </c>
      <c r="H26" s="33" t="s">
        <v>278</v>
      </c>
      <c r="J26" s="3"/>
      <c r="M26" s="3"/>
      <c r="N26" s="3"/>
    </row>
    <row r="27" spans="2:14" x14ac:dyDescent="0.25">
      <c r="B27" s="4" t="s">
        <v>14</v>
      </c>
      <c r="C27" s="31">
        <v>3.1308703819661866E-2</v>
      </c>
      <c r="D27" s="31" t="s">
        <v>279</v>
      </c>
      <c r="E27" s="37">
        <v>0.9935483870966334</v>
      </c>
      <c r="F27" s="31">
        <f t="shared" si="0"/>
        <v>3.1106712182111251E-2</v>
      </c>
      <c r="G27" s="32">
        <f t="shared" si="1"/>
        <v>0</v>
      </c>
      <c r="H27" s="33" t="s">
        <v>278</v>
      </c>
      <c r="J27" s="3"/>
      <c r="M27" s="3"/>
      <c r="N27" s="3"/>
    </row>
    <row r="28" spans="2:14" x14ac:dyDescent="0.25">
      <c r="B28" s="4" t="s">
        <v>15</v>
      </c>
      <c r="C28" s="31">
        <v>5.6122448979591837E-4</v>
      </c>
      <c r="D28" s="31" t="s">
        <v>279</v>
      </c>
      <c r="E28" s="37">
        <v>0.93266129032253375</v>
      </c>
      <c r="F28" s="31">
        <f t="shared" si="0"/>
        <v>5.2343235681366694E-4</v>
      </c>
      <c r="G28" s="32">
        <f t="shared" si="1"/>
        <v>0</v>
      </c>
      <c r="H28" s="33" t="s">
        <v>278</v>
      </c>
      <c r="J28" s="3"/>
      <c r="M28" s="3"/>
      <c r="N28" s="3"/>
    </row>
    <row r="29" spans="2:14" x14ac:dyDescent="0.25">
      <c r="B29" s="4" t="s">
        <v>16</v>
      </c>
      <c r="C29" s="31" t="s">
        <v>302</v>
      </c>
      <c r="D29" s="31" t="s">
        <v>279</v>
      </c>
      <c r="E29" s="37">
        <v>3.7335731547265762E-7</v>
      </c>
      <c r="F29" s="31">
        <f t="shared" si="0"/>
        <v>0</v>
      </c>
      <c r="G29" s="32">
        <f t="shared" si="1"/>
        <v>0</v>
      </c>
      <c r="H29" s="33" t="s">
        <v>277</v>
      </c>
      <c r="J29" s="3"/>
      <c r="M29" s="3"/>
      <c r="N29" s="3"/>
    </row>
    <row r="30" spans="2:14" x14ac:dyDescent="0.25">
      <c r="B30" s="4" t="s">
        <v>29</v>
      </c>
      <c r="C30" s="31" t="s">
        <v>302</v>
      </c>
      <c r="D30" s="31" t="s">
        <v>279</v>
      </c>
      <c r="E30" s="37">
        <v>1</v>
      </c>
      <c r="F30" s="31">
        <f t="shared" si="0"/>
        <v>0</v>
      </c>
      <c r="G30" s="32">
        <f t="shared" si="1"/>
        <v>0</v>
      </c>
      <c r="H30" s="33" t="s">
        <v>277</v>
      </c>
      <c r="J30" s="3"/>
      <c r="M30" s="3"/>
      <c r="N30" s="3"/>
    </row>
    <row r="31" spans="2:14" x14ac:dyDescent="0.25">
      <c r="B31" s="4" t="s">
        <v>26</v>
      </c>
      <c r="C31" s="31" t="s">
        <v>302</v>
      </c>
      <c r="D31" s="31" t="s">
        <v>279</v>
      </c>
      <c r="E31" s="37">
        <v>1</v>
      </c>
      <c r="F31" s="31">
        <f t="shared" si="0"/>
        <v>0</v>
      </c>
      <c r="G31" s="32">
        <f t="shared" si="1"/>
        <v>0</v>
      </c>
      <c r="H31" s="33" t="s">
        <v>277</v>
      </c>
      <c r="J31" s="3"/>
      <c r="M31" s="3"/>
      <c r="N31" s="3"/>
    </row>
    <row r="32" spans="2:14" x14ac:dyDescent="0.25">
      <c r="B32" s="4" t="s">
        <v>27</v>
      </c>
      <c r="C32" s="31" t="s">
        <v>302</v>
      </c>
      <c r="D32" s="31" t="s">
        <v>279</v>
      </c>
      <c r="E32" s="37">
        <v>1</v>
      </c>
      <c r="F32" s="31">
        <f t="shared" si="0"/>
        <v>0</v>
      </c>
      <c r="G32" s="32">
        <f t="shared" si="1"/>
        <v>0</v>
      </c>
      <c r="H32" s="33" t="s">
        <v>277</v>
      </c>
      <c r="J32" s="3"/>
      <c r="M32" s="3"/>
      <c r="N32" s="3"/>
    </row>
    <row r="33" spans="2:8" x14ac:dyDescent="0.25">
      <c r="B33" s="4" t="s">
        <v>28</v>
      </c>
      <c r="C33" s="31" t="s">
        <v>302</v>
      </c>
      <c r="D33" s="31" t="s">
        <v>279</v>
      </c>
      <c r="E33" s="37">
        <v>1</v>
      </c>
      <c r="F33" s="31">
        <f t="shared" si="0"/>
        <v>0</v>
      </c>
      <c r="G33" s="32">
        <f t="shared" si="1"/>
        <v>0</v>
      </c>
      <c r="H33" s="33" t="s">
        <v>277</v>
      </c>
    </row>
    <row r="34" spans="2:8" x14ac:dyDescent="0.25">
      <c r="B34" s="4" t="s">
        <v>17</v>
      </c>
      <c r="C34" s="31" t="s">
        <v>302</v>
      </c>
      <c r="D34" s="31" t="s">
        <v>279</v>
      </c>
      <c r="E34" s="37">
        <v>1</v>
      </c>
      <c r="F34" s="31">
        <f t="shared" si="0"/>
        <v>0</v>
      </c>
      <c r="G34" s="32">
        <f t="shared" si="1"/>
        <v>0</v>
      </c>
      <c r="H34" s="33" t="s">
        <v>277</v>
      </c>
    </row>
    <row r="35" spans="2:8" x14ac:dyDescent="0.25">
      <c r="B35" s="4" t="s">
        <v>18</v>
      </c>
      <c r="C35" s="31" t="s">
        <v>302</v>
      </c>
      <c r="D35" s="31" t="s">
        <v>279</v>
      </c>
      <c r="E35" s="37">
        <v>3.7335731547265762E-7</v>
      </c>
      <c r="F35" s="31">
        <f t="shared" si="0"/>
        <v>0</v>
      </c>
      <c r="G35" s="32">
        <f t="shared" si="1"/>
        <v>0</v>
      </c>
      <c r="H35" s="33" t="s">
        <v>277</v>
      </c>
    </row>
    <row r="36" spans="2:8" x14ac:dyDescent="0.25">
      <c r="B36" s="4" t="s">
        <v>19</v>
      </c>
      <c r="C36" s="31">
        <v>6.7622377622377619E-2</v>
      </c>
      <c r="D36" s="31" t="s">
        <v>279</v>
      </c>
      <c r="E36" s="37">
        <v>0.96863799283141083</v>
      </c>
      <c r="F36" s="31">
        <f t="shared" si="0"/>
        <v>6.5501604130627569E-2</v>
      </c>
      <c r="G36" s="32">
        <f t="shared" si="1"/>
        <v>0</v>
      </c>
      <c r="H36" s="33" t="s">
        <v>278</v>
      </c>
    </row>
    <row r="37" spans="2:8" x14ac:dyDescent="0.25">
      <c r="B37" s="4" t="s">
        <v>20</v>
      </c>
      <c r="C37" s="31">
        <v>8.029609690444145E-2</v>
      </c>
      <c r="D37" s="31" t="s">
        <v>279</v>
      </c>
      <c r="E37" s="37">
        <v>1</v>
      </c>
      <c r="F37" s="31">
        <f t="shared" si="0"/>
        <v>8.029609690444145E-2</v>
      </c>
      <c r="G37" s="32">
        <f t="shared" si="1"/>
        <v>0</v>
      </c>
      <c r="H37" s="33" t="s">
        <v>278</v>
      </c>
    </row>
    <row r="38" spans="2:8" x14ac:dyDescent="0.25">
      <c r="B38" s="4" t="s">
        <v>21</v>
      </c>
      <c r="C38" s="31">
        <v>0</v>
      </c>
      <c r="D38" s="31" t="s">
        <v>279</v>
      </c>
      <c r="E38" s="37">
        <v>0.98510304659477343</v>
      </c>
      <c r="F38" s="31">
        <f t="shared" si="0"/>
        <v>0</v>
      </c>
      <c r="G38" s="32">
        <f t="shared" si="1"/>
        <v>0</v>
      </c>
      <c r="H38" s="33" t="s">
        <v>278</v>
      </c>
    </row>
    <row r="40" spans="2:8" x14ac:dyDescent="0.25">
      <c r="B40" s="39"/>
      <c r="C40" s="39"/>
      <c r="D40" s="39"/>
      <c r="E40" s="39"/>
      <c r="F40" s="39"/>
      <c r="G40" s="39"/>
    </row>
    <row r="41" spans="2:8" x14ac:dyDescent="0.25">
      <c r="B41" s="39"/>
      <c r="C41" s="39"/>
      <c r="D41" s="39"/>
      <c r="E41" s="39"/>
      <c r="F41" s="39"/>
      <c r="G41" s="39"/>
    </row>
    <row r="42" spans="2:8" x14ac:dyDescent="0.25">
      <c r="B42" s="39"/>
      <c r="C42" s="39"/>
      <c r="D42" s="39"/>
      <c r="E42" s="39"/>
      <c r="F42" s="39"/>
      <c r="G42" s="39"/>
    </row>
    <row r="43" spans="2:8" x14ac:dyDescent="0.25">
      <c r="B43" s="39"/>
      <c r="C43" s="39"/>
      <c r="D43" s="39"/>
      <c r="E43" s="39"/>
      <c r="F43" s="39"/>
      <c r="G43" s="39"/>
    </row>
    <row r="44" spans="2:8" x14ac:dyDescent="0.25">
      <c r="B44" s="39"/>
      <c r="C44" s="39"/>
      <c r="D44" s="39"/>
      <c r="E44" s="39"/>
      <c r="F44" s="39"/>
      <c r="G44" s="39"/>
    </row>
    <row r="46" spans="2:8" x14ac:dyDescent="0.25">
      <c r="B46" s="17"/>
    </row>
  </sheetData>
  <autoFilter ref="B11:H38" xr:uid="{00000000-0009-0000-0000-000000000000}"/>
  <mergeCells count="1">
    <mergeCell ref="B40:G4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53"/>
  <sheetViews>
    <sheetView showGridLines="0" tabSelected="1" workbookViewId="0">
      <selection activeCell="C30" sqref="C30"/>
    </sheetView>
  </sheetViews>
  <sheetFormatPr baseColWidth="10" defaultRowHeight="15" x14ac:dyDescent="0.25"/>
  <cols>
    <col min="1" max="1" width="10.7109375" customWidth="1"/>
    <col min="2" max="2" width="20.28515625" customWidth="1"/>
    <col min="3" max="3" width="15.28515625" style="9" customWidth="1"/>
    <col min="4" max="4" width="16" style="9" customWidth="1"/>
    <col min="5" max="5" width="15.85546875" style="9" customWidth="1"/>
    <col min="6" max="6" width="17" style="9" customWidth="1"/>
  </cols>
  <sheetData>
    <row r="1" spans="1:10" x14ac:dyDescent="0.25">
      <c r="C1"/>
      <c r="D1"/>
      <c r="E1"/>
      <c r="F1"/>
    </row>
    <row r="2" spans="1:10" x14ac:dyDescent="0.25">
      <c r="C2"/>
      <c r="D2"/>
      <c r="E2"/>
      <c r="F2"/>
    </row>
    <row r="3" spans="1:10" x14ac:dyDescent="0.25">
      <c r="C3"/>
      <c r="D3"/>
      <c r="E3"/>
      <c r="F3"/>
    </row>
    <row r="4" spans="1:10" x14ac:dyDescent="0.25">
      <c r="C4"/>
      <c r="D4"/>
      <c r="E4"/>
      <c r="F4"/>
    </row>
    <row r="5" spans="1:10" x14ac:dyDescent="0.25">
      <c r="C5"/>
      <c r="D5"/>
      <c r="E5"/>
      <c r="F5"/>
    </row>
    <row r="6" spans="1:10" s="15" customFormat="1" x14ac:dyDescent="0.25">
      <c r="B6"/>
      <c r="C6" s="9"/>
      <c r="D6" s="9"/>
      <c r="E6" s="9"/>
      <c r="F6" s="9"/>
      <c r="G6" s="9"/>
      <c r="H6" s="26"/>
      <c r="I6" s="26"/>
      <c r="J6" s="21"/>
    </row>
    <row r="7" spans="1:10" x14ac:dyDescent="0.25">
      <c r="B7" s="1" t="s">
        <v>282</v>
      </c>
      <c r="J7" s="17"/>
    </row>
    <row r="8" spans="1:10" x14ac:dyDescent="0.25">
      <c r="J8" s="17"/>
    </row>
    <row r="9" spans="1:10" x14ac:dyDescent="0.25">
      <c r="B9" t="s">
        <v>24</v>
      </c>
      <c r="C9" s="2">
        <f>'CPF Norte Grande'!C9</f>
        <v>43435</v>
      </c>
    </row>
    <row r="11" spans="1:10" ht="30" x14ac:dyDescent="0.25">
      <c r="B11" s="12" t="s">
        <v>25</v>
      </c>
      <c r="C11" s="13" t="s">
        <v>48</v>
      </c>
      <c r="D11" s="13" t="s">
        <v>47</v>
      </c>
      <c r="E11" s="13" t="s">
        <v>31</v>
      </c>
      <c r="F11" s="13" t="s">
        <v>46</v>
      </c>
      <c r="G11" s="21"/>
      <c r="H11" s="21"/>
      <c r="I11" s="21"/>
    </row>
    <row r="12" spans="1:10" x14ac:dyDescent="0.25">
      <c r="A12" s="29">
        <v>1</v>
      </c>
      <c r="B12" s="4" t="s">
        <v>0</v>
      </c>
      <c r="C12" s="31" t="s">
        <v>30</v>
      </c>
      <c r="D12" s="37">
        <v>0.83261648745528583</v>
      </c>
      <c r="E12" s="31">
        <f>IF(C12="No participó",D12,C12*D12)</f>
        <v>0.83261648745528583</v>
      </c>
      <c r="F12" s="32">
        <f>IF(ROUND(E12,2)&gt;=0.75,1,0)</f>
        <v>1</v>
      </c>
      <c r="G12" s="17"/>
      <c r="H12" s="20"/>
      <c r="I12" s="17"/>
    </row>
    <row r="13" spans="1:10" x14ac:dyDescent="0.25">
      <c r="A13" s="29">
        <v>2</v>
      </c>
      <c r="B13" s="4" t="s">
        <v>44</v>
      </c>
      <c r="C13" s="31">
        <v>0.99224625962369395</v>
      </c>
      <c r="D13" s="37">
        <v>0.55517473118285832</v>
      </c>
      <c r="E13" s="31">
        <f>IF(C13="No participó",D13,C13*D13)</f>
        <v>0.5508700504537809</v>
      </c>
      <c r="F13" s="32">
        <f t="shared" ref="F13:F43" si="0">IF(ROUND(E13,2)&gt;=0.75,1,0)</f>
        <v>0</v>
      </c>
      <c r="G13" s="17"/>
      <c r="H13" s="20"/>
      <c r="I13" s="17"/>
    </row>
    <row r="14" spans="1:10" x14ac:dyDescent="0.25">
      <c r="A14" s="29">
        <v>2</v>
      </c>
      <c r="B14" s="4" t="s">
        <v>45</v>
      </c>
      <c r="C14" s="31">
        <v>0.96902795127441577</v>
      </c>
      <c r="D14" s="37">
        <v>0.99639336917560639</v>
      </c>
      <c r="E14" s="31">
        <f t="shared" ref="E14:E43" si="1">IF(C14="No participó",D14,C14*D14)</f>
        <v>0.96553302519565043</v>
      </c>
      <c r="F14" s="32">
        <f t="shared" si="0"/>
        <v>1</v>
      </c>
      <c r="G14" s="17"/>
      <c r="H14" s="20"/>
      <c r="I14" s="17"/>
    </row>
    <row r="15" spans="1:10" x14ac:dyDescent="0.25">
      <c r="A15" s="29">
        <v>1</v>
      </c>
      <c r="B15" s="4" t="s">
        <v>293</v>
      </c>
      <c r="C15" s="31" t="s">
        <v>30</v>
      </c>
      <c r="D15" s="37">
        <v>0.99466845878135157</v>
      </c>
      <c r="E15" s="31">
        <f t="shared" si="1"/>
        <v>0.99466845878135157</v>
      </c>
      <c r="F15" s="32">
        <f t="shared" si="0"/>
        <v>1</v>
      </c>
      <c r="H15" s="20"/>
    </row>
    <row r="16" spans="1:10" x14ac:dyDescent="0.25">
      <c r="A16" s="29">
        <v>1</v>
      </c>
      <c r="B16" s="4" t="s">
        <v>294</v>
      </c>
      <c r="C16" s="31" t="s">
        <v>30</v>
      </c>
      <c r="D16" s="37">
        <v>1</v>
      </c>
      <c r="E16" s="31">
        <f t="shared" si="1"/>
        <v>1</v>
      </c>
      <c r="F16" s="32">
        <f t="shared" si="0"/>
        <v>1</v>
      </c>
    </row>
    <row r="17" spans="1:6" x14ac:dyDescent="0.25">
      <c r="A17" s="29">
        <v>1</v>
      </c>
      <c r="B17" s="4" t="s">
        <v>296</v>
      </c>
      <c r="C17" s="31" t="s">
        <v>30</v>
      </c>
      <c r="D17" s="37">
        <v>1</v>
      </c>
      <c r="E17" s="31">
        <f t="shared" si="1"/>
        <v>1</v>
      </c>
      <c r="F17" s="32">
        <f t="shared" si="0"/>
        <v>1</v>
      </c>
    </row>
    <row r="18" spans="1:6" x14ac:dyDescent="0.25">
      <c r="A18" s="29">
        <v>1</v>
      </c>
      <c r="B18" s="4" t="s">
        <v>297</v>
      </c>
      <c r="C18" s="31" t="s">
        <v>30</v>
      </c>
      <c r="D18" s="37">
        <v>0.99211469534038188</v>
      </c>
      <c r="E18" s="31">
        <f t="shared" si="1"/>
        <v>0.99211469534038188</v>
      </c>
      <c r="F18" s="32">
        <f t="shared" si="0"/>
        <v>1</v>
      </c>
    </row>
    <row r="19" spans="1:6" x14ac:dyDescent="0.25">
      <c r="A19" s="29">
        <v>1</v>
      </c>
      <c r="B19" s="4" t="s">
        <v>295</v>
      </c>
      <c r="C19" s="31" t="s">
        <v>30</v>
      </c>
      <c r="D19" s="37">
        <v>0.99885752688151697</v>
      </c>
      <c r="E19" s="31">
        <f t="shared" si="1"/>
        <v>0.99885752688151697</v>
      </c>
      <c r="F19" s="32">
        <f t="shared" si="0"/>
        <v>1</v>
      </c>
    </row>
    <row r="20" spans="1:6" x14ac:dyDescent="0.25">
      <c r="A20" s="29">
        <v>1</v>
      </c>
      <c r="B20" s="4" t="s">
        <v>298</v>
      </c>
      <c r="C20" s="31" t="s">
        <v>30</v>
      </c>
      <c r="D20" s="37">
        <v>1</v>
      </c>
      <c r="E20" s="31">
        <f t="shared" si="1"/>
        <v>1</v>
      </c>
      <c r="F20" s="32">
        <f t="shared" si="0"/>
        <v>1</v>
      </c>
    </row>
    <row r="21" spans="1:6" x14ac:dyDescent="0.25">
      <c r="A21" s="29">
        <v>2</v>
      </c>
      <c r="B21" s="4" t="s">
        <v>41</v>
      </c>
      <c r="C21" s="31">
        <v>0.99460102860672861</v>
      </c>
      <c r="D21" s="37">
        <v>0.91160394265264788</v>
      </c>
      <c r="E21" s="31">
        <f t="shared" si="1"/>
        <v>0.90668221904427282</v>
      </c>
      <c r="F21" s="32">
        <f t="shared" si="0"/>
        <v>1</v>
      </c>
    </row>
    <row r="22" spans="1:6" x14ac:dyDescent="0.25">
      <c r="A22" s="29">
        <v>2</v>
      </c>
      <c r="B22" s="4" t="s">
        <v>42</v>
      </c>
      <c r="C22" s="31">
        <v>0.99321474016938216</v>
      </c>
      <c r="D22" s="37">
        <v>1</v>
      </c>
      <c r="E22" s="31">
        <f t="shared" si="1"/>
        <v>0.99321474016938216</v>
      </c>
      <c r="F22" s="32">
        <f t="shared" si="0"/>
        <v>1</v>
      </c>
    </row>
    <row r="23" spans="1:6" x14ac:dyDescent="0.25">
      <c r="A23" s="29">
        <v>1</v>
      </c>
      <c r="B23" s="4" t="s">
        <v>289</v>
      </c>
      <c r="C23" s="31" t="s">
        <v>30</v>
      </c>
      <c r="D23" s="37">
        <v>0.74480286738347079</v>
      </c>
      <c r="E23" s="31">
        <f>IF(C23="No participó",D23,C23*D23)</f>
        <v>0.74480286738347079</v>
      </c>
      <c r="F23" s="32">
        <f t="shared" si="0"/>
        <v>0</v>
      </c>
    </row>
    <row r="24" spans="1:6" x14ac:dyDescent="0.25">
      <c r="A24" s="29">
        <v>2</v>
      </c>
      <c r="B24" s="4" t="s">
        <v>40</v>
      </c>
      <c r="C24" s="31">
        <v>1</v>
      </c>
      <c r="D24" s="37">
        <v>1</v>
      </c>
      <c r="E24" s="31">
        <f t="shared" si="1"/>
        <v>1</v>
      </c>
      <c r="F24" s="32">
        <f t="shared" si="0"/>
        <v>1</v>
      </c>
    </row>
    <row r="25" spans="1:6" x14ac:dyDescent="0.25">
      <c r="A25" s="29">
        <v>2</v>
      </c>
      <c r="B25" s="4" t="s">
        <v>39</v>
      </c>
      <c r="C25" s="31">
        <v>1</v>
      </c>
      <c r="D25" s="37">
        <v>1</v>
      </c>
      <c r="E25" s="31">
        <f t="shared" si="1"/>
        <v>1</v>
      </c>
      <c r="F25" s="32">
        <f t="shared" si="0"/>
        <v>1</v>
      </c>
    </row>
    <row r="26" spans="1:6" x14ac:dyDescent="0.25">
      <c r="A26" s="29">
        <v>2</v>
      </c>
      <c r="B26" s="4" t="s">
        <v>38</v>
      </c>
      <c r="C26" s="31">
        <v>1</v>
      </c>
      <c r="D26" s="37">
        <v>1</v>
      </c>
      <c r="E26" s="31">
        <f t="shared" si="1"/>
        <v>1</v>
      </c>
      <c r="F26" s="32">
        <f t="shared" si="0"/>
        <v>1</v>
      </c>
    </row>
    <row r="27" spans="1:6" x14ac:dyDescent="0.25">
      <c r="A27" s="29">
        <v>1</v>
      </c>
      <c r="B27" s="4" t="s">
        <v>11</v>
      </c>
      <c r="C27" s="31" t="s">
        <v>30</v>
      </c>
      <c r="D27" s="37">
        <v>0.92970430107544089</v>
      </c>
      <c r="E27" s="31">
        <f t="shared" si="1"/>
        <v>0.92970430107544089</v>
      </c>
      <c r="F27" s="32">
        <f t="shared" si="0"/>
        <v>1</v>
      </c>
    </row>
    <row r="28" spans="1:6" x14ac:dyDescent="0.25">
      <c r="A28" s="29">
        <v>1</v>
      </c>
      <c r="B28" s="4" t="s">
        <v>12</v>
      </c>
      <c r="C28" s="31" t="s">
        <v>30</v>
      </c>
      <c r="D28" s="37">
        <v>0.99572132616477549</v>
      </c>
      <c r="E28" s="31">
        <f t="shared" si="1"/>
        <v>0.99572132616477549</v>
      </c>
      <c r="F28" s="32">
        <f t="shared" si="0"/>
        <v>1</v>
      </c>
    </row>
    <row r="29" spans="1:6" x14ac:dyDescent="0.25">
      <c r="A29" s="29">
        <v>2</v>
      </c>
      <c r="B29" s="4" t="s">
        <v>37</v>
      </c>
      <c r="C29" s="31">
        <v>0.84381868158149376</v>
      </c>
      <c r="D29" s="37">
        <v>1</v>
      </c>
      <c r="E29" s="31">
        <f t="shared" si="1"/>
        <v>0.84381868158149376</v>
      </c>
      <c r="F29" s="32">
        <f t="shared" si="0"/>
        <v>1</v>
      </c>
    </row>
    <row r="30" spans="1:6" x14ac:dyDescent="0.25">
      <c r="A30" s="29">
        <v>2</v>
      </c>
      <c r="B30" s="4" t="s">
        <v>36</v>
      </c>
      <c r="C30" s="31">
        <v>0.84381868158149376</v>
      </c>
      <c r="D30" s="37">
        <v>1</v>
      </c>
      <c r="E30" s="31">
        <f t="shared" si="1"/>
        <v>0.84381868158149376</v>
      </c>
      <c r="F30" s="32">
        <f t="shared" si="0"/>
        <v>1</v>
      </c>
    </row>
    <row r="31" spans="1:6" x14ac:dyDescent="0.25">
      <c r="A31" s="29">
        <v>1</v>
      </c>
      <c r="B31" s="4" t="s">
        <v>14</v>
      </c>
      <c r="C31" s="31" t="s">
        <v>30</v>
      </c>
      <c r="D31" s="37">
        <v>0.9935483870966334</v>
      </c>
      <c r="E31" s="31">
        <f t="shared" si="1"/>
        <v>0.9935483870966334</v>
      </c>
      <c r="F31" s="32">
        <f t="shared" si="0"/>
        <v>1</v>
      </c>
    </row>
    <row r="32" spans="1:6" x14ac:dyDescent="0.25">
      <c r="A32" s="29">
        <v>1</v>
      </c>
      <c r="B32" s="4" t="s">
        <v>15</v>
      </c>
      <c r="C32" s="31" t="s">
        <v>30</v>
      </c>
      <c r="D32" s="37">
        <v>0.93266129032253375</v>
      </c>
      <c r="E32" s="31">
        <f t="shared" si="1"/>
        <v>0.93266129032253375</v>
      </c>
      <c r="F32" s="32">
        <f t="shared" si="0"/>
        <v>1</v>
      </c>
    </row>
    <row r="33" spans="1:6" x14ac:dyDescent="0.25">
      <c r="A33" s="29">
        <v>1</v>
      </c>
      <c r="B33" s="4" t="s">
        <v>16</v>
      </c>
      <c r="C33" s="31" t="s">
        <v>30</v>
      </c>
      <c r="D33" s="37">
        <v>3.7335731547265762E-7</v>
      </c>
      <c r="E33" s="31">
        <f t="shared" si="1"/>
        <v>3.7335731547265762E-7</v>
      </c>
      <c r="F33" s="32">
        <f t="shared" si="0"/>
        <v>0</v>
      </c>
    </row>
    <row r="34" spans="1:6" x14ac:dyDescent="0.25">
      <c r="A34" s="29">
        <v>1</v>
      </c>
      <c r="B34" s="4" t="s">
        <v>29</v>
      </c>
      <c r="C34" s="31" t="s">
        <v>30</v>
      </c>
      <c r="D34" s="37">
        <v>1</v>
      </c>
      <c r="E34" s="31">
        <f t="shared" si="1"/>
        <v>1</v>
      </c>
      <c r="F34" s="32">
        <f t="shared" si="0"/>
        <v>1</v>
      </c>
    </row>
    <row r="35" spans="1:6" x14ac:dyDescent="0.25">
      <c r="A35" s="29">
        <v>1</v>
      </c>
      <c r="B35" s="4" t="s">
        <v>26</v>
      </c>
      <c r="C35" s="31" t="s">
        <v>30</v>
      </c>
      <c r="D35" s="37">
        <v>1</v>
      </c>
      <c r="E35" s="31">
        <f t="shared" si="1"/>
        <v>1</v>
      </c>
      <c r="F35" s="32">
        <f t="shared" si="0"/>
        <v>1</v>
      </c>
    </row>
    <row r="36" spans="1:6" x14ac:dyDescent="0.25">
      <c r="A36" s="29">
        <v>1</v>
      </c>
      <c r="B36" s="4" t="s">
        <v>27</v>
      </c>
      <c r="C36" s="31" t="s">
        <v>30</v>
      </c>
      <c r="D36" s="37">
        <v>1</v>
      </c>
      <c r="E36" s="31">
        <f t="shared" si="1"/>
        <v>1</v>
      </c>
      <c r="F36" s="32">
        <f t="shared" si="0"/>
        <v>1</v>
      </c>
    </row>
    <row r="37" spans="1:6" x14ac:dyDescent="0.25">
      <c r="A37" s="29">
        <v>2</v>
      </c>
      <c r="B37" s="4" t="s">
        <v>275</v>
      </c>
      <c r="C37" s="31" t="s">
        <v>30</v>
      </c>
      <c r="D37" s="37">
        <v>1</v>
      </c>
      <c r="E37" s="31">
        <f t="shared" si="1"/>
        <v>1</v>
      </c>
      <c r="F37" s="32">
        <f t="shared" si="0"/>
        <v>1</v>
      </c>
    </row>
    <row r="38" spans="1:6" x14ac:dyDescent="0.25">
      <c r="A38" s="29">
        <v>1</v>
      </c>
      <c r="B38" s="4" t="s">
        <v>17</v>
      </c>
      <c r="C38" s="31" t="s">
        <v>30</v>
      </c>
      <c r="D38" s="37">
        <v>1</v>
      </c>
      <c r="E38" s="31">
        <f t="shared" si="1"/>
        <v>1</v>
      </c>
      <c r="F38" s="32">
        <f t="shared" si="0"/>
        <v>1</v>
      </c>
    </row>
    <row r="39" spans="1:6" x14ac:dyDescent="0.25">
      <c r="A39" s="29">
        <v>1</v>
      </c>
      <c r="B39" s="4" t="s">
        <v>18</v>
      </c>
      <c r="C39" s="31" t="s">
        <v>30</v>
      </c>
      <c r="D39" s="37">
        <v>3.7335731547265762E-7</v>
      </c>
      <c r="E39" s="31">
        <f t="shared" si="1"/>
        <v>3.7335731547265762E-7</v>
      </c>
      <c r="F39" s="32">
        <f t="shared" si="0"/>
        <v>0</v>
      </c>
    </row>
    <row r="40" spans="1:6" x14ac:dyDescent="0.25">
      <c r="A40" s="29">
        <v>2</v>
      </c>
      <c r="B40" s="4" t="s">
        <v>35</v>
      </c>
      <c r="C40" s="31" t="s">
        <v>30</v>
      </c>
      <c r="D40" s="37">
        <v>0.94749103942646595</v>
      </c>
      <c r="E40" s="31">
        <f t="shared" si="1"/>
        <v>0.94749103942646595</v>
      </c>
      <c r="F40" s="32">
        <f t="shared" si="0"/>
        <v>1</v>
      </c>
    </row>
    <row r="41" spans="1:6" x14ac:dyDescent="0.25">
      <c r="A41" s="29">
        <v>1</v>
      </c>
      <c r="B41" s="4" t="s">
        <v>20</v>
      </c>
      <c r="C41" s="31" t="s">
        <v>30</v>
      </c>
      <c r="D41" s="37">
        <v>0.9980734767025663</v>
      </c>
      <c r="E41" s="31">
        <f t="shared" si="1"/>
        <v>0.9980734767025663</v>
      </c>
      <c r="F41" s="32">
        <f t="shared" si="0"/>
        <v>1</v>
      </c>
    </row>
    <row r="42" spans="1:6" x14ac:dyDescent="0.25">
      <c r="A42" s="29">
        <v>2</v>
      </c>
      <c r="B42" s="4" t="s">
        <v>34</v>
      </c>
      <c r="C42" s="31">
        <v>0.98581288338220607</v>
      </c>
      <c r="D42" s="37">
        <v>0.98510304659477343</v>
      </c>
      <c r="E42" s="31">
        <f t="shared" si="1"/>
        <v>0.9711272747921893</v>
      </c>
      <c r="F42" s="32">
        <f t="shared" si="0"/>
        <v>1</v>
      </c>
    </row>
    <row r="43" spans="1:6" x14ac:dyDescent="0.25">
      <c r="A43" s="29">
        <v>2</v>
      </c>
      <c r="B43" s="4" t="s">
        <v>33</v>
      </c>
      <c r="C43" s="31">
        <v>0.98581288338220607</v>
      </c>
      <c r="D43" s="37">
        <v>1</v>
      </c>
      <c r="E43" s="31">
        <f t="shared" si="1"/>
        <v>0.98581288338220607</v>
      </c>
      <c r="F43" s="32">
        <f t="shared" si="0"/>
        <v>1</v>
      </c>
    </row>
    <row r="45" spans="1:6" ht="15" customHeight="1" x14ac:dyDescent="0.25">
      <c r="B45" s="40" t="s">
        <v>301</v>
      </c>
      <c r="C45" s="41"/>
      <c r="D45" s="41"/>
      <c r="E45" s="41"/>
      <c r="F45" s="42"/>
    </row>
    <row r="46" spans="1:6" x14ac:dyDescent="0.25">
      <c r="B46" s="43"/>
      <c r="C46" s="44"/>
      <c r="D46" s="44"/>
      <c r="E46" s="44"/>
      <c r="F46" s="45"/>
    </row>
    <row r="47" spans="1:6" x14ac:dyDescent="0.25">
      <c r="C47"/>
      <c r="D47"/>
      <c r="E47"/>
      <c r="F47"/>
    </row>
    <row r="48" spans="1:6" x14ac:dyDescent="0.25">
      <c r="C48"/>
      <c r="D48"/>
      <c r="E48"/>
      <c r="F48"/>
    </row>
    <row r="49" spans="3:6" x14ac:dyDescent="0.25">
      <c r="C49"/>
      <c r="D49"/>
      <c r="E49"/>
      <c r="F49"/>
    </row>
    <row r="50" spans="3:6" x14ac:dyDescent="0.25">
      <c r="C50"/>
      <c r="D50"/>
      <c r="E50"/>
      <c r="F50"/>
    </row>
    <row r="51" spans="3:6" x14ac:dyDescent="0.25">
      <c r="C51"/>
      <c r="D51"/>
      <c r="E51"/>
      <c r="F51"/>
    </row>
    <row r="52" spans="3:6" x14ac:dyDescent="0.25">
      <c r="C52"/>
      <c r="D52"/>
      <c r="E52"/>
      <c r="F52"/>
    </row>
    <row r="53" spans="3:6" x14ac:dyDescent="0.25">
      <c r="C53"/>
      <c r="D53"/>
      <c r="E53"/>
      <c r="F53"/>
    </row>
  </sheetData>
  <autoFilter ref="A11:F43" xr:uid="{00000000-0009-0000-0000-000001000000}">
    <sortState ref="A12:F43">
      <sortCondition ref="B11:B43"/>
    </sortState>
  </autoFilter>
  <mergeCells count="1">
    <mergeCell ref="B45:F4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6:O46"/>
  <sheetViews>
    <sheetView showGridLines="0" topLeftCell="A3" workbookViewId="0">
      <selection activeCell="C12" sqref="C12:D45"/>
    </sheetView>
  </sheetViews>
  <sheetFormatPr baseColWidth="10" defaultRowHeight="15" x14ac:dyDescent="0.25"/>
  <cols>
    <col min="1" max="1" width="20.5703125" bestFit="1" customWidth="1"/>
    <col min="2" max="2" width="25" customWidth="1"/>
    <col min="3" max="3" width="14.42578125" customWidth="1"/>
    <col min="4" max="4" width="16" customWidth="1"/>
    <col min="5" max="5" width="15.85546875" customWidth="1"/>
    <col min="6" max="6" width="17" customWidth="1"/>
    <col min="9" max="9" width="13.140625" customWidth="1"/>
    <col min="10" max="10" width="12.85546875" customWidth="1"/>
    <col min="11" max="11" width="13.85546875" customWidth="1"/>
  </cols>
  <sheetData>
    <row r="6" spans="1:15" s="15" customFormat="1" x14ac:dyDescent="0.25">
      <c r="A6" s="18"/>
      <c r="B6"/>
      <c r="C6" s="9"/>
      <c r="D6" s="9"/>
      <c r="E6" s="9"/>
      <c r="F6" s="9"/>
      <c r="G6" s="9"/>
      <c r="H6" s="26"/>
      <c r="I6" s="26"/>
      <c r="J6" s="21"/>
      <c r="K6" s="21"/>
      <c r="L6" s="21"/>
      <c r="M6" s="21"/>
      <c r="N6" s="21"/>
      <c r="O6" s="21"/>
    </row>
    <row r="7" spans="1:15" x14ac:dyDescent="0.25">
      <c r="A7" s="27"/>
      <c r="B7" s="1" t="s">
        <v>283</v>
      </c>
      <c r="J7" s="22"/>
      <c r="K7" s="17"/>
      <c r="L7" s="22"/>
      <c r="M7" s="17"/>
      <c r="N7" s="17"/>
      <c r="O7" s="17"/>
    </row>
    <row r="8" spans="1:15" x14ac:dyDescent="0.25">
      <c r="A8" s="28"/>
      <c r="J8" s="17"/>
      <c r="K8" s="22"/>
      <c r="L8" s="22"/>
      <c r="M8" s="17"/>
      <c r="N8" s="17"/>
      <c r="O8" s="17"/>
    </row>
    <row r="9" spans="1:15" x14ac:dyDescent="0.25">
      <c r="A9" s="28"/>
      <c r="B9" t="s">
        <v>24</v>
      </c>
      <c r="C9" s="2">
        <f>+'CSF Norte Grande'!C9</f>
        <v>43435</v>
      </c>
      <c r="J9" s="17"/>
      <c r="K9" s="22"/>
      <c r="L9" s="22"/>
      <c r="M9" s="17"/>
      <c r="N9" s="17"/>
      <c r="O9" s="17"/>
    </row>
    <row r="10" spans="1:15" x14ac:dyDescent="0.25">
      <c r="A10" s="28"/>
      <c r="J10" s="17"/>
      <c r="K10" s="22"/>
      <c r="L10" s="22"/>
      <c r="M10" s="17"/>
      <c r="N10" s="17"/>
      <c r="O10" s="17"/>
    </row>
    <row r="11" spans="1:15" ht="30" x14ac:dyDescent="0.25">
      <c r="A11" s="7"/>
      <c r="B11" s="14" t="s">
        <v>25</v>
      </c>
      <c r="C11" s="13" t="s">
        <v>56</v>
      </c>
      <c r="D11" s="13" t="s">
        <v>55</v>
      </c>
      <c r="E11" s="13" t="s">
        <v>23</v>
      </c>
      <c r="F11" s="13" t="s">
        <v>31</v>
      </c>
      <c r="G11" s="13" t="s">
        <v>54</v>
      </c>
      <c r="K11" s="22"/>
      <c r="L11" s="22"/>
      <c r="M11" s="17"/>
      <c r="N11" s="17"/>
      <c r="O11" s="17"/>
    </row>
    <row r="12" spans="1:15" x14ac:dyDescent="0.25">
      <c r="A12" s="7"/>
      <c r="B12" s="23" t="s">
        <v>0</v>
      </c>
      <c r="C12" s="38">
        <v>0.9999554814261602</v>
      </c>
      <c r="D12" s="34" t="s">
        <v>30</v>
      </c>
      <c r="E12" s="34">
        <f>VLOOKUP(B12,'[1]Disp. CT SEN Norte Grande'!$C$12:$E$45,3,FALSE)</f>
        <v>0.83261648745528583</v>
      </c>
      <c r="F12" s="34">
        <f>IF(D12="No verificable",0,IF(C12="No verificable",0,IF(AND(C12="No participó",D12="No participó"),E12,IF(D12="No participó",C12*E12,(C12*0.5+D12*0.5)*E12))))</f>
        <v>0.83257942055670886</v>
      </c>
      <c r="G12" s="32">
        <f>IF(ROUND(F12,2)&gt;=0.98,1,0)</f>
        <v>0</v>
      </c>
      <c r="H12" s="3"/>
      <c r="I12" s="3"/>
      <c r="J12" s="30"/>
      <c r="K12" s="30"/>
      <c r="L12" s="22"/>
      <c r="M12" s="17"/>
      <c r="N12" s="17"/>
      <c r="O12" s="17"/>
    </row>
    <row r="13" spans="1:15" x14ac:dyDescent="0.25">
      <c r="A13" s="7"/>
      <c r="B13" s="23" t="s">
        <v>2</v>
      </c>
      <c r="C13" s="38">
        <v>0.99897211616307202</v>
      </c>
      <c r="D13" s="34">
        <v>0.5</v>
      </c>
      <c r="E13" s="34">
        <f>VLOOKUP(B13,'[1]Disp. CT SEN Norte Grande'!$C$12:$E$45,3,FALSE)</f>
        <v>0.59516129032248677</v>
      </c>
      <c r="F13" s="34">
        <f t="shared" ref="F13:F45" si="0">IF(D13="No verificable",0,IF(C13="No verificable",0,IF(AND(C13="No participó",D13="No participó"),E13,IF(D13="No participó",C13*E13,(C13*0.5+D13*0.5)*E13))))</f>
        <v>0.44606508940652123</v>
      </c>
      <c r="G13" s="32">
        <f t="shared" ref="G13:G45" si="1">IF(ROUND(F13,2)&gt;=0.98,1,0)</f>
        <v>0</v>
      </c>
      <c r="H13" s="3"/>
      <c r="I13" s="3"/>
      <c r="J13" s="30"/>
      <c r="K13" s="30"/>
      <c r="L13" s="3"/>
    </row>
    <row r="14" spans="1:15" x14ac:dyDescent="0.25">
      <c r="A14" s="7"/>
      <c r="B14" s="23" t="s">
        <v>1</v>
      </c>
      <c r="C14" s="38">
        <v>0.99997608402479288</v>
      </c>
      <c r="D14" s="34">
        <v>0.6</v>
      </c>
      <c r="E14" s="34">
        <f>VLOOKUP(B14,'[1]Disp. CT SEN Norte Grande'!$C$12:$E$45,3,FALSE)</f>
        <v>1</v>
      </c>
      <c r="F14" s="34">
        <f t="shared" si="0"/>
        <v>0.79998804201239637</v>
      </c>
      <c r="G14" s="32">
        <f t="shared" si="1"/>
        <v>0</v>
      </c>
      <c r="H14" s="3"/>
      <c r="I14" s="3"/>
      <c r="J14" s="30"/>
      <c r="K14" s="30"/>
      <c r="L14" s="3"/>
    </row>
    <row r="15" spans="1:15" x14ac:dyDescent="0.25">
      <c r="A15" s="7"/>
      <c r="B15" s="23" t="s">
        <v>3</v>
      </c>
      <c r="C15" s="38">
        <v>0.81316919553392497</v>
      </c>
      <c r="D15" s="34" t="s">
        <v>30</v>
      </c>
      <c r="E15" s="34">
        <f>VLOOKUP(B15,'[1]Disp. CT SEN Norte Grande'!$C$12:$E$45,3,FALSE)</f>
        <v>0.99466845878135157</v>
      </c>
      <c r="F15" s="34">
        <f t="shared" si="0"/>
        <v>0.80883375045020067</v>
      </c>
      <c r="G15" s="32">
        <f t="shared" si="1"/>
        <v>0</v>
      </c>
      <c r="H15" s="3"/>
      <c r="I15" s="3"/>
      <c r="J15" s="30"/>
      <c r="K15" s="30"/>
      <c r="L15" s="3"/>
    </row>
    <row r="16" spans="1:15" x14ac:dyDescent="0.25">
      <c r="A16" s="7"/>
      <c r="B16" s="23" t="s">
        <v>4</v>
      </c>
      <c r="C16" s="38">
        <v>0.74307019799434304</v>
      </c>
      <c r="D16" s="34" t="s">
        <v>30</v>
      </c>
      <c r="E16" s="34">
        <f>VLOOKUP(B16,'[1]Disp. CT SEN Norte Grande'!$C$12:$E$45,3,FALSE)</f>
        <v>1</v>
      </c>
      <c r="F16" s="34">
        <f t="shared" si="0"/>
        <v>0.74307019799434304</v>
      </c>
      <c r="G16" s="32">
        <f t="shared" si="1"/>
        <v>0</v>
      </c>
      <c r="H16" s="3"/>
      <c r="I16" s="3"/>
      <c r="J16" s="30"/>
      <c r="K16" s="30"/>
      <c r="L16" s="3"/>
    </row>
    <row r="17" spans="1:12" x14ac:dyDescent="0.25">
      <c r="A17" s="7"/>
      <c r="B17" s="23" t="s">
        <v>5</v>
      </c>
      <c r="C17" s="38">
        <v>0.75746509129967776</v>
      </c>
      <c r="D17" s="34" t="s">
        <v>30</v>
      </c>
      <c r="E17" s="34">
        <f>VLOOKUP(B17,'[1]Disp. CT SEN Norte Grande'!$C$12:$E$45,3,FALSE)</f>
        <v>1</v>
      </c>
      <c r="F17" s="34">
        <f>IF(D17="No verificable",0,IF(C17="No verificable",0,IF(AND(C17="No participó",D17="No participó"),E17,IF(D17="No participó",C17*E17,(C17*0.5+D17*0.5)*E17))))</f>
        <v>0.75746509129967776</v>
      </c>
      <c r="G17" s="32">
        <f t="shared" si="1"/>
        <v>0</v>
      </c>
      <c r="H17" s="3"/>
      <c r="I17" s="3"/>
      <c r="J17" s="30"/>
      <c r="K17" s="30"/>
      <c r="L17" s="3"/>
    </row>
    <row r="18" spans="1:12" x14ac:dyDescent="0.25">
      <c r="A18" s="8"/>
      <c r="B18" s="23" t="s">
        <v>6</v>
      </c>
      <c r="C18" s="38">
        <v>0.80941708367950227</v>
      </c>
      <c r="D18" s="34" t="s">
        <v>30</v>
      </c>
      <c r="E18" s="34">
        <f>VLOOKUP(B18,'[1]Disp. CT SEN Norte Grande'!$C$12:$E$45,3,FALSE)</f>
        <v>0.99211469534038188</v>
      </c>
      <c r="F18" s="34">
        <f>IF(D18="No verificable",0,IF(C18="No verificable",0,IF(AND(C18="No participó",D18="No participó"),E18,IF(D18="No participó",C18*E18,(C18*0.5+D18*0.5)*E18))))</f>
        <v>0.80303458337798983</v>
      </c>
      <c r="G18" s="32">
        <f t="shared" si="1"/>
        <v>0</v>
      </c>
      <c r="H18" s="3"/>
      <c r="I18" s="3"/>
      <c r="J18" s="30"/>
      <c r="K18" s="30"/>
      <c r="L18" s="3"/>
    </row>
    <row r="19" spans="1:12" x14ac:dyDescent="0.25">
      <c r="A19" s="6"/>
      <c r="B19" s="23" t="s">
        <v>53</v>
      </c>
      <c r="C19" s="38">
        <v>0.85929648241206025</v>
      </c>
      <c r="D19" s="34" t="s">
        <v>30</v>
      </c>
      <c r="E19" s="34">
        <f>VLOOKUP(B19,'[1]Disp. CT SEN Norte Grande'!$C$12:$E$45,3,FALSE)</f>
        <v>0.99885752688151697</v>
      </c>
      <c r="F19" s="34">
        <f t="shared" si="0"/>
        <v>0.85831475928009748</v>
      </c>
      <c r="G19" s="32">
        <f t="shared" si="1"/>
        <v>0</v>
      </c>
      <c r="H19" s="3"/>
      <c r="I19" s="3"/>
      <c r="J19" s="30"/>
      <c r="K19" s="30"/>
      <c r="L19" s="3"/>
    </row>
    <row r="20" spans="1:12" x14ac:dyDescent="0.25">
      <c r="A20" s="6"/>
      <c r="B20" s="23" t="s">
        <v>43</v>
      </c>
      <c r="C20" s="38">
        <v>0.7736247492345053</v>
      </c>
      <c r="D20" s="34" t="s">
        <v>30</v>
      </c>
      <c r="E20" s="34">
        <f>VLOOKUP(B20,'[1]Disp. CT SEN Norte Grande'!$C$12:$E$45,3,FALSE)</f>
        <v>1</v>
      </c>
      <c r="F20" s="34">
        <f t="shared" si="0"/>
        <v>0.7736247492345053</v>
      </c>
      <c r="G20" s="32">
        <f t="shared" si="1"/>
        <v>0</v>
      </c>
      <c r="H20" s="3"/>
      <c r="I20" s="3"/>
      <c r="J20" s="30"/>
      <c r="K20" s="30"/>
      <c r="L20" s="3"/>
    </row>
    <row r="21" spans="1:12" x14ac:dyDescent="0.25">
      <c r="A21" s="7"/>
      <c r="B21" s="23" t="s">
        <v>66</v>
      </c>
      <c r="C21" s="38">
        <v>0</v>
      </c>
      <c r="D21" s="34">
        <v>0</v>
      </c>
      <c r="E21" s="34">
        <f>VLOOKUP(B21,'[1]Disp. CT SEN Norte Grande'!$C$12:$E$45,3,FALSE)</f>
        <v>1</v>
      </c>
      <c r="F21" s="34">
        <f t="shared" si="0"/>
        <v>0</v>
      </c>
      <c r="G21" s="32">
        <f t="shared" si="1"/>
        <v>0</v>
      </c>
      <c r="H21" s="3"/>
      <c r="I21" s="3"/>
      <c r="J21" s="30"/>
      <c r="K21" s="30"/>
      <c r="L21" s="3"/>
    </row>
    <row r="22" spans="1:12" x14ac:dyDescent="0.25">
      <c r="A22" s="7"/>
      <c r="B22" s="23" t="s">
        <v>65</v>
      </c>
      <c r="C22" s="38">
        <v>0</v>
      </c>
      <c r="D22" s="34">
        <v>0</v>
      </c>
      <c r="E22" s="34">
        <f>VLOOKUP(B22,'[1]Disp. CT SEN Norte Grande'!$C$12:$E$45,3,FALSE)</f>
        <v>1</v>
      </c>
      <c r="F22" s="34">
        <f t="shared" si="0"/>
        <v>0</v>
      </c>
      <c r="G22" s="32">
        <f t="shared" si="1"/>
        <v>0</v>
      </c>
      <c r="L22" s="3"/>
    </row>
    <row r="23" spans="1:12" x14ac:dyDescent="0.25">
      <c r="A23" s="7"/>
      <c r="B23" s="23" t="s">
        <v>8</v>
      </c>
      <c r="C23" s="38">
        <v>0.98361578769379876</v>
      </c>
      <c r="D23" s="34">
        <v>0</v>
      </c>
      <c r="E23" s="34">
        <f>VLOOKUP(B23,'[1]Disp. CT SEN Norte Grande'!$C$12:$E$45,3,FALSE)</f>
        <v>0.91388888888914444</v>
      </c>
      <c r="F23" s="34">
        <f t="shared" si="0"/>
        <v>0.44945776965465317</v>
      </c>
      <c r="G23" s="32">
        <f t="shared" si="1"/>
        <v>0</v>
      </c>
      <c r="H23" s="3"/>
      <c r="I23" s="3"/>
      <c r="J23" s="30"/>
      <c r="K23" s="30"/>
      <c r="L23" s="3"/>
    </row>
    <row r="24" spans="1:12" x14ac:dyDescent="0.25">
      <c r="A24" s="7"/>
      <c r="B24" s="23" t="s">
        <v>7</v>
      </c>
      <c r="C24" s="38">
        <v>0.9999992986182078</v>
      </c>
      <c r="D24" s="34">
        <v>0</v>
      </c>
      <c r="E24" s="34">
        <f>VLOOKUP(B24,'[1]Disp. CT SEN Norte Grande'!$C$12:$E$45,3,FALSE)</f>
        <v>1</v>
      </c>
      <c r="F24" s="34">
        <f t="shared" si="0"/>
        <v>0.4999996493091039</v>
      </c>
      <c r="G24" s="32">
        <f t="shared" si="1"/>
        <v>0</v>
      </c>
      <c r="H24" s="3"/>
      <c r="I24" s="3"/>
      <c r="J24" s="30"/>
      <c r="K24" s="30"/>
      <c r="L24" s="3"/>
    </row>
    <row r="25" spans="1:12" x14ac:dyDescent="0.25">
      <c r="A25" s="7"/>
      <c r="B25" s="23" t="s">
        <v>289</v>
      </c>
      <c r="C25" s="38" t="s">
        <v>302</v>
      </c>
      <c r="D25" s="34" t="s">
        <v>30</v>
      </c>
      <c r="E25" s="34">
        <f>VLOOKUP(CONCATENATE(B25,1),'[1]Disp. CT SEN Norte Grande'!$C$12:$E$45,3,FALSE)</f>
        <v>0.75197132616496321</v>
      </c>
      <c r="F25" s="34">
        <f t="shared" si="0"/>
        <v>0</v>
      </c>
      <c r="G25" s="32">
        <f t="shared" si="1"/>
        <v>0</v>
      </c>
      <c r="H25" s="3"/>
      <c r="I25" s="3"/>
      <c r="J25" s="30"/>
      <c r="K25" s="30"/>
      <c r="L25" s="3"/>
    </row>
    <row r="26" spans="1:12" x14ac:dyDescent="0.25">
      <c r="A26" s="7"/>
      <c r="B26" s="23" t="s">
        <v>9</v>
      </c>
      <c r="C26" s="38">
        <v>0.92836208139143805</v>
      </c>
      <c r="D26" s="34">
        <v>0</v>
      </c>
      <c r="E26" s="34">
        <f>VLOOKUP(B26,'[1]Disp. CT SEN Norte Grande'!$C$12:$E$45,3,FALSE)</f>
        <v>1</v>
      </c>
      <c r="F26" s="34">
        <f t="shared" si="0"/>
        <v>0.46418104069571903</v>
      </c>
      <c r="G26" s="32">
        <f t="shared" si="1"/>
        <v>0</v>
      </c>
      <c r="H26" s="3"/>
      <c r="I26" s="3"/>
      <c r="J26" s="30"/>
      <c r="K26" s="30"/>
      <c r="L26" s="3"/>
    </row>
    <row r="27" spans="1:12" x14ac:dyDescent="0.25">
      <c r="A27" s="7"/>
      <c r="B27" s="23" t="s">
        <v>10</v>
      </c>
      <c r="C27" s="38">
        <v>0.92852371409485646</v>
      </c>
      <c r="D27" s="34">
        <v>0</v>
      </c>
      <c r="E27" s="34">
        <f>VLOOKUP(B27,'[1]Disp. CT SEN Norte Grande'!$C$12:$E$45,3,FALSE)</f>
        <v>1</v>
      </c>
      <c r="F27" s="34">
        <f t="shared" si="0"/>
        <v>0.46426185704742823</v>
      </c>
      <c r="G27" s="32">
        <f t="shared" si="1"/>
        <v>0</v>
      </c>
      <c r="H27" s="3"/>
      <c r="I27" s="3"/>
      <c r="J27" s="30"/>
      <c r="K27" s="30"/>
      <c r="L27" s="3"/>
    </row>
    <row r="28" spans="1:12" x14ac:dyDescent="0.25">
      <c r="A28" s="7"/>
      <c r="B28" s="23" t="s">
        <v>52</v>
      </c>
      <c r="C28" s="38">
        <v>0.99992041518513641</v>
      </c>
      <c r="D28" s="34">
        <v>0</v>
      </c>
      <c r="E28" s="34">
        <f>VLOOKUP(B28,'[1]Disp. CT SEN Norte Grande'!$C$12:$E$45,3,FALSE)</f>
        <v>1</v>
      </c>
      <c r="F28" s="34">
        <f t="shared" si="0"/>
        <v>0.49996020759256821</v>
      </c>
      <c r="G28" s="32">
        <f t="shared" si="1"/>
        <v>0</v>
      </c>
      <c r="H28" s="3"/>
      <c r="I28" s="3"/>
      <c r="J28" s="30"/>
      <c r="K28" s="30"/>
      <c r="L28" s="3"/>
    </row>
    <row r="29" spans="1:12" x14ac:dyDescent="0.25">
      <c r="A29" s="7"/>
      <c r="B29" s="23" t="s">
        <v>11</v>
      </c>
      <c r="C29" s="38" t="s">
        <v>302</v>
      </c>
      <c r="D29" s="34" t="s">
        <v>30</v>
      </c>
      <c r="E29" s="34">
        <f>VLOOKUP(B29,'[1]Disp. CT SEN Norte Grande'!$C$12:$E$45,3,FALSE)</f>
        <v>0.92970430107544089</v>
      </c>
      <c r="F29" s="34">
        <f t="shared" si="0"/>
        <v>0</v>
      </c>
      <c r="G29" s="32">
        <f t="shared" si="1"/>
        <v>0</v>
      </c>
      <c r="H29" s="3"/>
      <c r="I29" s="3"/>
      <c r="J29" s="30"/>
      <c r="K29" s="30"/>
      <c r="L29" s="3"/>
    </row>
    <row r="30" spans="1:12" x14ac:dyDescent="0.25">
      <c r="A30" s="7"/>
      <c r="B30" s="23" t="s">
        <v>12</v>
      </c>
      <c r="C30" s="38">
        <v>0.99993323612513152</v>
      </c>
      <c r="D30" s="34" t="s">
        <v>30</v>
      </c>
      <c r="E30" s="34">
        <f>VLOOKUP(B30,'[1]Disp. CT SEN Norte Grande'!$C$12:$E$45,3,FALSE)</f>
        <v>1</v>
      </c>
      <c r="F30" s="34">
        <f t="shared" si="0"/>
        <v>0.99993323612513152</v>
      </c>
      <c r="G30" s="32">
        <f t="shared" si="1"/>
        <v>1</v>
      </c>
      <c r="H30" s="3"/>
      <c r="I30" s="3"/>
      <c r="J30" s="30"/>
      <c r="K30" s="30"/>
      <c r="L30" s="3"/>
    </row>
    <row r="31" spans="1:12" x14ac:dyDescent="0.25">
      <c r="A31" s="7"/>
      <c r="B31" s="23" t="s">
        <v>13</v>
      </c>
      <c r="C31" s="38" t="s">
        <v>302</v>
      </c>
      <c r="D31" s="34" t="s">
        <v>30</v>
      </c>
      <c r="E31" s="34">
        <f>VLOOKUP(B31,'[1]Disp. CT SEN Norte Grande'!$C$12:$E$45,3,FALSE)</f>
        <v>1</v>
      </c>
      <c r="F31" s="34">
        <f t="shared" si="0"/>
        <v>0</v>
      </c>
      <c r="G31" s="32">
        <f t="shared" si="1"/>
        <v>0</v>
      </c>
      <c r="H31" s="3"/>
      <c r="I31" s="3"/>
      <c r="J31" s="30"/>
      <c r="K31" s="30"/>
      <c r="L31" s="3"/>
    </row>
    <row r="32" spans="1:12" x14ac:dyDescent="0.25">
      <c r="A32" s="7"/>
      <c r="B32" s="23" t="s">
        <v>51</v>
      </c>
      <c r="C32" s="38" t="s">
        <v>302</v>
      </c>
      <c r="D32" s="34" t="s">
        <v>30</v>
      </c>
      <c r="E32" s="34">
        <f>VLOOKUP(B32,'[1]Disp. CT SEN Norte Grande'!$C$12:$E$45,3,FALSE)</f>
        <v>1</v>
      </c>
      <c r="F32" s="34">
        <f t="shared" si="0"/>
        <v>0</v>
      </c>
      <c r="G32" s="32">
        <f t="shared" si="1"/>
        <v>0</v>
      </c>
      <c r="H32" s="3"/>
      <c r="I32" s="3"/>
      <c r="J32" s="30"/>
      <c r="K32" s="30"/>
      <c r="L32" s="3"/>
    </row>
    <row r="33" spans="1:12" x14ac:dyDescent="0.25">
      <c r="A33" s="5"/>
      <c r="B33" s="23" t="s">
        <v>14</v>
      </c>
      <c r="C33" s="38">
        <v>0.9998849894913141</v>
      </c>
      <c r="D33" s="34">
        <v>0</v>
      </c>
      <c r="E33" s="34">
        <f>VLOOKUP(B33,'[1]Disp. CT SEN Norte Grande'!$C$12:$E$45,3,FALSE)</f>
        <v>0.9935483870966334</v>
      </c>
      <c r="F33" s="34">
        <f t="shared" si="0"/>
        <v>0.49671705929561466</v>
      </c>
      <c r="G33" s="32">
        <f t="shared" si="1"/>
        <v>0</v>
      </c>
      <c r="H33" s="3"/>
      <c r="I33" s="3"/>
      <c r="J33" s="30"/>
      <c r="K33" s="30"/>
      <c r="L33" s="3"/>
    </row>
    <row r="34" spans="1:12" x14ac:dyDescent="0.25">
      <c r="A34" s="5"/>
      <c r="B34" s="23" t="s">
        <v>15</v>
      </c>
      <c r="C34" s="38">
        <v>0.99987423562146871</v>
      </c>
      <c r="D34" s="34">
        <v>0</v>
      </c>
      <c r="E34" s="34">
        <f>VLOOKUP(B34,'[1]Disp. CT SEN Norte Grande'!$C$12:$E$45,3,FALSE)</f>
        <v>0.93266129032253375</v>
      </c>
      <c r="F34" s="34">
        <f t="shared" si="0"/>
        <v>0.46627199737748809</v>
      </c>
      <c r="G34" s="32">
        <f t="shared" si="1"/>
        <v>0</v>
      </c>
      <c r="H34" s="3"/>
      <c r="I34" s="3"/>
      <c r="J34" s="30"/>
      <c r="K34" s="30"/>
      <c r="L34" s="3"/>
    </row>
    <row r="35" spans="1:12" x14ac:dyDescent="0.25">
      <c r="A35" s="8"/>
      <c r="B35" s="23" t="s">
        <v>16</v>
      </c>
      <c r="C35" s="38">
        <v>1</v>
      </c>
      <c r="D35" s="34" t="s">
        <v>30</v>
      </c>
      <c r="E35" s="34">
        <f>VLOOKUP(B35,'[1]Disp. CT SEN Norte Grande'!$C$12:$E$45,3,FALSE)</f>
        <v>3.7335731547265762E-7</v>
      </c>
      <c r="F35" s="34">
        <f t="shared" si="0"/>
        <v>3.7335731547265762E-7</v>
      </c>
      <c r="G35" s="32">
        <f t="shared" si="1"/>
        <v>0</v>
      </c>
      <c r="H35" s="3"/>
      <c r="I35" s="3"/>
      <c r="J35" s="30"/>
      <c r="K35" s="30"/>
      <c r="L35" s="3"/>
    </row>
    <row r="36" spans="1:12" x14ac:dyDescent="0.25">
      <c r="A36" s="8"/>
      <c r="B36" s="23" t="s">
        <v>29</v>
      </c>
      <c r="C36" s="38" t="s">
        <v>30</v>
      </c>
      <c r="D36" s="34" t="s">
        <v>30</v>
      </c>
      <c r="E36" s="34">
        <f>VLOOKUP(B36,'[1]Disp. CT SEN Norte Grande'!$C$12:$E$45,3,FALSE)</f>
        <v>1</v>
      </c>
      <c r="F36" s="34">
        <f>IF(D36="No verificable",0,IF(C36="No verificable",0,IF(AND(C36="No participó",D36="No participó"),E36,IF(D36="No participó",C36*E36,(C36*0.5+D36*0.5)*E36))))</f>
        <v>1</v>
      </c>
      <c r="G36" s="32">
        <f t="shared" si="1"/>
        <v>1</v>
      </c>
      <c r="H36" s="3"/>
      <c r="I36" s="3"/>
      <c r="J36" s="30"/>
      <c r="K36" s="30"/>
      <c r="L36" s="3"/>
    </row>
    <row r="37" spans="1:12" x14ac:dyDescent="0.25">
      <c r="A37" s="8"/>
      <c r="B37" s="23" t="s">
        <v>26</v>
      </c>
      <c r="C37" s="38" t="s">
        <v>30</v>
      </c>
      <c r="D37" s="34" t="s">
        <v>30</v>
      </c>
      <c r="E37" s="34">
        <f>VLOOKUP(B37,'[1]Disp. CT SEN Norte Grande'!$C$12:$E$45,3,FALSE)</f>
        <v>1</v>
      </c>
      <c r="F37" s="34">
        <f t="shared" si="0"/>
        <v>1</v>
      </c>
      <c r="G37" s="32">
        <f t="shared" si="1"/>
        <v>1</v>
      </c>
      <c r="H37" s="3"/>
      <c r="I37" s="3"/>
      <c r="J37" s="30"/>
      <c r="K37" s="30"/>
      <c r="L37" s="3"/>
    </row>
    <row r="38" spans="1:12" x14ac:dyDescent="0.25">
      <c r="A38" s="5"/>
      <c r="B38" s="23" t="s">
        <v>27</v>
      </c>
      <c r="C38" s="38" t="s">
        <v>30</v>
      </c>
      <c r="D38" s="34" t="s">
        <v>30</v>
      </c>
      <c r="E38" s="34">
        <f>VLOOKUP(B38,'[1]Disp. CT SEN Norte Grande'!$C$12:$E$45,3,FALSE)</f>
        <v>1</v>
      </c>
      <c r="F38" s="34">
        <f t="shared" si="0"/>
        <v>1</v>
      </c>
      <c r="G38" s="32">
        <f t="shared" si="1"/>
        <v>1</v>
      </c>
      <c r="H38" s="3"/>
      <c r="I38" s="3"/>
      <c r="J38" s="30"/>
      <c r="K38" s="30"/>
      <c r="L38" s="3"/>
    </row>
    <row r="39" spans="1:12" x14ac:dyDescent="0.25">
      <c r="A39" s="5"/>
      <c r="B39" s="23" t="s">
        <v>28</v>
      </c>
      <c r="C39" s="38">
        <v>1</v>
      </c>
      <c r="D39" s="34" t="s">
        <v>30</v>
      </c>
      <c r="E39" s="34">
        <f>VLOOKUP(B39,'[1]Disp. CT SEN Norte Grande'!$C$12:$E$45,3,FALSE)</f>
        <v>1</v>
      </c>
      <c r="F39" s="34">
        <f t="shared" si="0"/>
        <v>1</v>
      </c>
      <c r="G39" s="32">
        <f t="shared" si="1"/>
        <v>1</v>
      </c>
      <c r="H39" s="3"/>
      <c r="I39" s="3"/>
      <c r="J39" s="30"/>
      <c r="K39" s="30"/>
      <c r="L39" s="3"/>
    </row>
    <row r="40" spans="1:12" x14ac:dyDescent="0.25">
      <c r="B40" s="4" t="s">
        <v>17</v>
      </c>
      <c r="C40" s="38">
        <v>1</v>
      </c>
      <c r="D40" s="34" t="s">
        <v>30</v>
      </c>
      <c r="E40" s="34">
        <f>VLOOKUP(B40,'[1]Disp. CT SEN Norte Grande'!$C$12:$E$45,3,FALSE)</f>
        <v>1</v>
      </c>
      <c r="F40" s="34">
        <f t="shared" si="0"/>
        <v>1</v>
      </c>
      <c r="G40" s="32">
        <f t="shared" si="1"/>
        <v>1</v>
      </c>
      <c r="H40" s="3"/>
      <c r="I40" s="3"/>
      <c r="J40" s="30"/>
      <c r="K40" s="30"/>
    </row>
    <row r="41" spans="1:12" x14ac:dyDescent="0.25">
      <c r="B41" s="4" t="s">
        <v>18</v>
      </c>
      <c r="C41" s="38" t="s">
        <v>302</v>
      </c>
      <c r="D41" s="34" t="s">
        <v>302</v>
      </c>
      <c r="E41" s="34">
        <f>VLOOKUP(B41,'[1]Disp. CT SEN Norte Grande'!$C$12:$E$45,3,FALSE)</f>
        <v>3.7335731547265762E-7</v>
      </c>
      <c r="F41" s="34">
        <f t="shared" si="0"/>
        <v>0</v>
      </c>
      <c r="G41" s="32">
        <f t="shared" si="1"/>
        <v>0</v>
      </c>
      <c r="H41" s="3"/>
      <c r="I41" s="3"/>
      <c r="J41" s="30"/>
      <c r="K41" s="30"/>
    </row>
    <row r="42" spans="1:12" x14ac:dyDescent="0.25">
      <c r="B42" s="4" t="s">
        <v>19</v>
      </c>
      <c r="C42" s="38">
        <v>0.99993355549649376</v>
      </c>
      <c r="D42" s="34" t="s">
        <v>302</v>
      </c>
      <c r="E42" s="34">
        <f>VLOOKUP(B42,'[1]Disp. CT SEN Norte Grande'!$C$12:$E$45,3,FALSE)</f>
        <v>0.96863799283141083</v>
      </c>
      <c r="F42" s="34">
        <f t="shared" si="0"/>
        <v>0</v>
      </c>
      <c r="G42" s="32">
        <f t="shared" si="1"/>
        <v>0</v>
      </c>
      <c r="H42" s="3"/>
      <c r="I42" s="3"/>
      <c r="J42" s="30"/>
      <c r="K42" s="30"/>
    </row>
    <row r="43" spans="1:12" x14ac:dyDescent="0.25">
      <c r="B43" s="4" t="s">
        <v>20</v>
      </c>
      <c r="C43" s="38">
        <v>0.99998338338100723</v>
      </c>
      <c r="D43" s="34">
        <v>0</v>
      </c>
      <c r="E43" s="34">
        <f>VLOOKUP(B43,'[1]Disp. CT SEN Norte Grande'!$C$12:$E$45,3,FALSE)</f>
        <v>1</v>
      </c>
      <c r="F43" s="34">
        <f t="shared" si="0"/>
        <v>0.49999169169050361</v>
      </c>
      <c r="G43" s="32">
        <f t="shared" si="1"/>
        <v>0</v>
      </c>
      <c r="H43" s="3"/>
      <c r="I43" s="3"/>
      <c r="J43" s="30"/>
      <c r="K43" s="30"/>
    </row>
    <row r="44" spans="1:12" x14ac:dyDescent="0.25">
      <c r="B44" s="4" t="s">
        <v>50</v>
      </c>
      <c r="C44" s="38">
        <v>0.99852625560204056</v>
      </c>
      <c r="D44" s="34">
        <v>0</v>
      </c>
      <c r="E44" s="34">
        <f>VLOOKUP(B44,'[1]Disp. CT SEN Norte Grande'!$C$12:$E$45,3,FALSE)</f>
        <v>0.98510304659477343</v>
      </c>
      <c r="F44" s="34">
        <f t="shared" si="0"/>
        <v>0.49182562824922083</v>
      </c>
      <c r="G44" s="32">
        <f t="shared" si="1"/>
        <v>0</v>
      </c>
      <c r="H44" s="3"/>
      <c r="I44" s="3"/>
      <c r="J44" s="30"/>
      <c r="K44" s="30"/>
    </row>
    <row r="45" spans="1:12" x14ac:dyDescent="0.25">
      <c r="B45" s="4" t="s">
        <v>49</v>
      </c>
      <c r="C45" s="38">
        <v>0.99852625560204056</v>
      </c>
      <c r="D45" s="34">
        <v>0</v>
      </c>
      <c r="E45" s="34">
        <f>VLOOKUP(B45,'[1]Disp. CT SEN Norte Grande'!$C$12:$E$45,3,FALSE)</f>
        <v>1</v>
      </c>
      <c r="F45" s="34">
        <f t="shared" si="0"/>
        <v>0.49926312780102028</v>
      </c>
      <c r="G45" s="32">
        <f t="shared" si="1"/>
        <v>0</v>
      </c>
      <c r="H45" s="3"/>
      <c r="I45" s="3"/>
      <c r="J45" s="30"/>
      <c r="K45" s="30"/>
    </row>
    <row r="46" spans="1:12" x14ac:dyDescent="0.25">
      <c r="F46" s="9"/>
      <c r="G46" s="9"/>
      <c r="H46" s="3"/>
      <c r="I46" s="3"/>
      <c r="J46" s="30"/>
      <c r="K46" s="3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L59"/>
  <sheetViews>
    <sheetView showGridLines="0" topLeftCell="A11" workbookViewId="0">
      <selection activeCell="D23" sqref="D23"/>
    </sheetView>
  </sheetViews>
  <sheetFormatPr baseColWidth="10" defaultRowHeight="15" x14ac:dyDescent="0.25"/>
  <cols>
    <col min="1" max="1" width="10.7109375" customWidth="1"/>
    <col min="2" max="2" width="24.7109375" customWidth="1"/>
    <col min="3" max="3" width="14.42578125" style="9" customWidth="1"/>
    <col min="4" max="4" width="16" style="9" customWidth="1"/>
    <col min="5" max="5" width="15.85546875" style="9" customWidth="1"/>
    <col min="6" max="6" width="17" style="9" customWidth="1"/>
    <col min="9" max="9" width="11.85546875" bestFit="1" customWidth="1"/>
  </cols>
  <sheetData>
    <row r="1" spans="2:12" x14ac:dyDescent="0.25">
      <c r="C1"/>
      <c r="D1"/>
      <c r="E1"/>
      <c r="F1"/>
    </row>
    <row r="2" spans="2:12" x14ac:dyDescent="0.25">
      <c r="C2"/>
      <c r="D2"/>
      <c r="E2"/>
      <c r="F2"/>
    </row>
    <row r="3" spans="2:12" x14ac:dyDescent="0.25">
      <c r="C3"/>
      <c r="D3"/>
      <c r="E3"/>
      <c r="F3"/>
    </row>
    <row r="4" spans="2:12" x14ac:dyDescent="0.25">
      <c r="C4"/>
      <c r="D4"/>
      <c r="E4"/>
      <c r="F4"/>
      <c r="J4" s="17"/>
      <c r="K4" s="17"/>
      <c r="L4" s="17"/>
    </row>
    <row r="5" spans="2:12" x14ac:dyDescent="0.25">
      <c r="C5"/>
      <c r="D5"/>
      <c r="E5"/>
      <c r="F5"/>
      <c r="J5" s="17"/>
      <c r="K5" s="17"/>
      <c r="L5" s="17"/>
    </row>
    <row r="6" spans="2:12" x14ac:dyDescent="0.25">
      <c r="J6" s="17"/>
      <c r="K6" s="22"/>
      <c r="L6" s="17"/>
    </row>
    <row r="7" spans="2:12" x14ac:dyDescent="0.25">
      <c r="B7" s="1" t="s">
        <v>284</v>
      </c>
      <c r="J7" s="17"/>
      <c r="K7" s="17"/>
      <c r="L7" s="17"/>
    </row>
    <row r="8" spans="2:12" x14ac:dyDescent="0.25">
      <c r="J8" s="17"/>
      <c r="K8" s="17"/>
      <c r="L8" s="17"/>
    </row>
    <row r="9" spans="2:12" x14ac:dyDescent="0.25">
      <c r="B9" t="s">
        <v>24</v>
      </c>
      <c r="C9" s="2">
        <f>+'CT Norte Grande'!C9</f>
        <v>43435</v>
      </c>
      <c r="G9" s="17"/>
      <c r="H9" s="17"/>
      <c r="I9" s="17"/>
    </row>
    <row r="10" spans="2:12" x14ac:dyDescent="0.25">
      <c r="G10" s="17"/>
      <c r="H10" s="17"/>
      <c r="I10" s="17"/>
    </row>
    <row r="11" spans="2:12" ht="30" x14ac:dyDescent="0.25">
      <c r="B11" s="12" t="s">
        <v>25</v>
      </c>
      <c r="C11" s="13" t="s">
        <v>67</v>
      </c>
      <c r="D11" s="13" t="s">
        <v>23</v>
      </c>
      <c r="E11" s="13" t="s">
        <v>31</v>
      </c>
      <c r="F11" s="13" t="s">
        <v>146</v>
      </c>
      <c r="G11" s="21"/>
      <c r="H11" s="21"/>
      <c r="I11" s="21"/>
    </row>
    <row r="12" spans="2:12" x14ac:dyDescent="0.25">
      <c r="B12" s="4" t="s">
        <v>251</v>
      </c>
      <c r="C12" s="31" t="s">
        <v>30</v>
      </c>
      <c r="D12" s="31">
        <v>1</v>
      </c>
      <c r="E12" s="31">
        <f>IF(C12="No participó",D12,IF(C12="No verificable","0",C12*D12))</f>
        <v>1</v>
      </c>
      <c r="F12" s="32">
        <f>IF(ROUND(E12,2)&gt;=0.98,1,0)</f>
        <v>1</v>
      </c>
      <c r="G12" s="22"/>
      <c r="H12" s="20"/>
      <c r="I12" s="17"/>
    </row>
    <row r="13" spans="2:12" x14ac:dyDescent="0.25">
      <c r="B13" s="4" t="s">
        <v>252</v>
      </c>
      <c r="C13" s="31" t="s">
        <v>30</v>
      </c>
      <c r="D13" s="31">
        <v>1</v>
      </c>
      <c r="E13" s="31">
        <f t="shared" ref="E13:E53" si="0">IF(C13="No participó",D13,IF(C13="No verificable","0",C13*D13))</f>
        <v>1</v>
      </c>
      <c r="F13" s="32">
        <f t="shared" ref="F13:F53" si="1">IF(ROUND(E13,2)&gt;=0.98,1,0)</f>
        <v>1</v>
      </c>
      <c r="G13" s="22"/>
      <c r="H13" s="20"/>
      <c r="I13" s="17"/>
    </row>
    <row r="14" spans="2:12" x14ac:dyDescent="0.25">
      <c r="B14" s="4" t="s">
        <v>253</v>
      </c>
      <c r="C14" s="31" t="s">
        <v>302</v>
      </c>
      <c r="D14" s="31">
        <v>1</v>
      </c>
      <c r="E14" s="31">
        <f>IF(C14="No participó",D14,IF(C14="No verificable",0,C14*D14))</f>
        <v>0</v>
      </c>
      <c r="F14" s="32">
        <f t="shared" si="1"/>
        <v>0</v>
      </c>
      <c r="G14" s="22"/>
      <c r="H14" s="20"/>
      <c r="I14" s="17"/>
    </row>
    <row r="15" spans="2:12" x14ac:dyDescent="0.25">
      <c r="B15" s="4" t="s">
        <v>254</v>
      </c>
      <c r="C15" s="31" t="s">
        <v>302</v>
      </c>
      <c r="D15" s="31">
        <v>1</v>
      </c>
      <c r="E15" s="31">
        <f t="shared" ref="E15:E22" si="2">IF(C15="No participó",D15,IF(C15="No verificable",0,C15*D15))</f>
        <v>0</v>
      </c>
      <c r="F15" s="32">
        <f t="shared" si="1"/>
        <v>0</v>
      </c>
      <c r="G15" s="22"/>
      <c r="H15" s="20"/>
    </row>
    <row r="16" spans="2:12" x14ac:dyDescent="0.25">
      <c r="B16" s="4" t="s">
        <v>255</v>
      </c>
      <c r="C16" s="31" t="s">
        <v>302</v>
      </c>
      <c r="D16" s="31">
        <v>0.71391129032253375</v>
      </c>
      <c r="E16" s="31">
        <f t="shared" si="2"/>
        <v>0</v>
      </c>
      <c r="F16" s="32">
        <f t="shared" si="1"/>
        <v>0</v>
      </c>
      <c r="G16" s="22"/>
      <c r="H16" s="20"/>
    </row>
    <row r="17" spans="2:8" x14ac:dyDescent="0.25">
      <c r="B17" s="24" t="s">
        <v>256</v>
      </c>
      <c r="C17" s="31" t="s">
        <v>302</v>
      </c>
      <c r="D17" s="31">
        <v>1</v>
      </c>
      <c r="E17" s="31">
        <f t="shared" si="2"/>
        <v>0</v>
      </c>
      <c r="F17" s="32">
        <f t="shared" si="1"/>
        <v>0</v>
      </c>
      <c r="G17" s="22"/>
      <c r="H17" s="20"/>
    </row>
    <row r="18" spans="2:8" x14ac:dyDescent="0.25">
      <c r="B18" s="4" t="s">
        <v>257</v>
      </c>
      <c r="C18" s="31" t="s">
        <v>302</v>
      </c>
      <c r="D18" s="31">
        <v>1</v>
      </c>
      <c r="E18" s="31">
        <f t="shared" si="2"/>
        <v>0</v>
      </c>
      <c r="F18" s="32">
        <f t="shared" si="1"/>
        <v>0</v>
      </c>
      <c r="G18" s="22"/>
      <c r="H18" s="20"/>
    </row>
    <row r="19" spans="2:8" x14ac:dyDescent="0.25">
      <c r="B19" s="4" t="s">
        <v>258</v>
      </c>
      <c r="C19" s="31" t="s">
        <v>302</v>
      </c>
      <c r="D19" s="31">
        <v>1</v>
      </c>
      <c r="E19" s="31">
        <f t="shared" si="2"/>
        <v>0</v>
      </c>
      <c r="F19" s="32">
        <f t="shared" si="1"/>
        <v>0</v>
      </c>
      <c r="G19" s="22"/>
      <c r="H19" s="20"/>
    </row>
    <row r="20" spans="2:8" x14ac:dyDescent="0.25">
      <c r="B20" s="4" t="s">
        <v>259</v>
      </c>
      <c r="C20" s="31" t="s">
        <v>302</v>
      </c>
      <c r="D20" s="31">
        <v>0.94323476702500619</v>
      </c>
      <c r="E20" s="31">
        <f t="shared" si="2"/>
        <v>0</v>
      </c>
      <c r="F20" s="32">
        <f t="shared" si="1"/>
        <v>0</v>
      </c>
      <c r="G20" s="22"/>
      <c r="H20" s="20"/>
    </row>
    <row r="21" spans="2:8" x14ac:dyDescent="0.25">
      <c r="B21" s="4" t="s">
        <v>260</v>
      </c>
      <c r="C21" s="31" t="s">
        <v>302</v>
      </c>
      <c r="D21" s="31">
        <v>0.9928763440860372</v>
      </c>
      <c r="E21" s="31">
        <f t="shared" si="2"/>
        <v>0</v>
      </c>
      <c r="F21" s="32">
        <f t="shared" si="1"/>
        <v>0</v>
      </c>
      <c r="G21" s="22"/>
      <c r="H21" s="20"/>
    </row>
    <row r="22" spans="2:8" x14ac:dyDescent="0.25">
      <c r="B22" s="4" t="s">
        <v>261</v>
      </c>
      <c r="C22" s="31" t="s">
        <v>302</v>
      </c>
      <c r="D22" s="31">
        <v>1</v>
      </c>
      <c r="E22" s="31">
        <f t="shared" si="2"/>
        <v>0</v>
      </c>
      <c r="F22" s="32">
        <f t="shared" si="1"/>
        <v>0</v>
      </c>
      <c r="G22" s="22"/>
      <c r="H22" s="20"/>
    </row>
    <row r="23" spans="2:8" x14ac:dyDescent="0.25">
      <c r="B23" s="4" t="s">
        <v>3</v>
      </c>
      <c r="C23" s="31" t="s">
        <v>30</v>
      </c>
      <c r="D23" s="31">
        <v>0.99466845878135157</v>
      </c>
      <c r="E23" s="31">
        <f t="shared" si="0"/>
        <v>0.99466845878135157</v>
      </c>
      <c r="F23" s="32">
        <f t="shared" si="1"/>
        <v>1</v>
      </c>
      <c r="G23" s="22"/>
      <c r="H23" s="20"/>
    </row>
    <row r="24" spans="2:8" x14ac:dyDescent="0.25">
      <c r="B24" s="4" t="s">
        <v>5</v>
      </c>
      <c r="C24" s="31" t="s">
        <v>30</v>
      </c>
      <c r="D24" s="31">
        <v>1</v>
      </c>
      <c r="E24" s="31">
        <f t="shared" si="0"/>
        <v>1</v>
      </c>
      <c r="F24" s="32">
        <f t="shared" si="1"/>
        <v>1</v>
      </c>
      <c r="G24" s="22"/>
      <c r="H24" s="20"/>
    </row>
    <row r="25" spans="2:8" x14ac:dyDescent="0.25">
      <c r="B25" s="4" t="s">
        <v>66</v>
      </c>
      <c r="C25" s="31" t="s">
        <v>30</v>
      </c>
      <c r="D25" s="31">
        <v>1</v>
      </c>
      <c r="E25" s="31">
        <f t="shared" si="0"/>
        <v>1</v>
      </c>
      <c r="F25" s="32">
        <f t="shared" si="1"/>
        <v>1</v>
      </c>
      <c r="G25" s="22"/>
      <c r="H25" s="20"/>
    </row>
    <row r="26" spans="2:8" x14ac:dyDescent="0.25">
      <c r="B26" s="4" t="s">
        <v>65</v>
      </c>
      <c r="C26" s="31" t="s">
        <v>30</v>
      </c>
      <c r="D26" s="31">
        <v>1</v>
      </c>
      <c r="E26" s="31">
        <f t="shared" si="0"/>
        <v>1</v>
      </c>
      <c r="F26" s="32">
        <f t="shared" si="1"/>
        <v>1</v>
      </c>
      <c r="G26" s="22"/>
      <c r="H26" s="20"/>
    </row>
    <row r="27" spans="2:8" x14ac:dyDescent="0.25">
      <c r="B27" s="4" t="s">
        <v>64</v>
      </c>
      <c r="C27" s="31" t="s">
        <v>30</v>
      </c>
      <c r="D27" s="31">
        <v>3.7335731547265762E-7</v>
      </c>
      <c r="E27" s="31">
        <f t="shared" si="0"/>
        <v>3.7335731547265762E-7</v>
      </c>
      <c r="F27" s="32">
        <f t="shared" si="1"/>
        <v>0</v>
      </c>
      <c r="G27" s="22"/>
      <c r="H27" s="20"/>
    </row>
    <row r="28" spans="2:8" x14ac:dyDescent="0.25">
      <c r="B28" s="4" t="s">
        <v>63</v>
      </c>
      <c r="C28" s="31" t="s">
        <v>30</v>
      </c>
      <c r="D28" s="31">
        <v>3.7335731547265762E-7</v>
      </c>
      <c r="E28" s="31">
        <f t="shared" si="0"/>
        <v>3.7335731547265762E-7</v>
      </c>
      <c r="F28" s="32">
        <f t="shared" si="1"/>
        <v>0</v>
      </c>
      <c r="G28" s="22"/>
      <c r="H28" s="20"/>
    </row>
    <row r="29" spans="2:8" x14ac:dyDescent="0.25">
      <c r="B29" s="4" t="s">
        <v>62</v>
      </c>
      <c r="C29" s="31" t="s">
        <v>30</v>
      </c>
      <c r="D29" s="31">
        <v>3.7335731547265762E-7</v>
      </c>
      <c r="E29" s="31">
        <f t="shared" si="0"/>
        <v>3.7335731547265762E-7</v>
      </c>
      <c r="F29" s="32">
        <f t="shared" si="1"/>
        <v>0</v>
      </c>
      <c r="G29" s="22"/>
      <c r="H29" s="20"/>
    </row>
    <row r="30" spans="2:8" x14ac:dyDescent="0.25">
      <c r="B30" s="4" t="s">
        <v>61</v>
      </c>
      <c r="C30" s="31" t="s">
        <v>30</v>
      </c>
      <c r="D30" s="31">
        <v>3.7335731547265762E-7</v>
      </c>
      <c r="E30" s="31">
        <f t="shared" si="0"/>
        <v>3.7335731547265762E-7</v>
      </c>
      <c r="F30" s="32">
        <f t="shared" si="1"/>
        <v>0</v>
      </c>
      <c r="G30" s="22"/>
      <c r="H30" s="20"/>
    </row>
    <row r="31" spans="2:8" x14ac:dyDescent="0.25">
      <c r="B31" s="4" t="s">
        <v>60</v>
      </c>
      <c r="C31" s="31" t="s">
        <v>30</v>
      </c>
      <c r="D31" s="31">
        <v>1</v>
      </c>
      <c r="E31" s="31">
        <f t="shared" si="0"/>
        <v>1</v>
      </c>
      <c r="F31" s="32">
        <f t="shared" si="1"/>
        <v>1</v>
      </c>
      <c r="G31" s="22"/>
      <c r="H31" s="20"/>
    </row>
    <row r="32" spans="2:8" x14ac:dyDescent="0.25">
      <c r="B32" s="4" t="s">
        <v>59</v>
      </c>
      <c r="C32" s="31" t="s">
        <v>30</v>
      </c>
      <c r="D32" s="31">
        <v>3.7335731547265762E-7</v>
      </c>
      <c r="E32" s="31">
        <f t="shared" si="0"/>
        <v>3.7335731547265762E-7</v>
      </c>
      <c r="F32" s="32">
        <f t="shared" si="1"/>
        <v>0</v>
      </c>
      <c r="G32" s="22"/>
      <c r="H32" s="20"/>
    </row>
    <row r="33" spans="2:8" x14ac:dyDescent="0.25">
      <c r="B33" s="4" t="s">
        <v>58</v>
      </c>
      <c r="C33" s="31" t="s">
        <v>30</v>
      </c>
      <c r="D33" s="31">
        <v>1</v>
      </c>
      <c r="E33" s="31">
        <f t="shared" si="0"/>
        <v>1</v>
      </c>
      <c r="F33" s="32">
        <f t="shared" si="1"/>
        <v>1</v>
      </c>
      <c r="G33" s="22"/>
      <c r="H33" s="20"/>
    </row>
    <row r="34" spans="2:8" x14ac:dyDescent="0.25">
      <c r="B34" s="4" t="s">
        <v>57</v>
      </c>
      <c r="C34" s="31" t="s">
        <v>30</v>
      </c>
      <c r="D34" s="31">
        <v>3.7335731547265762E-7</v>
      </c>
      <c r="E34" s="31">
        <f t="shared" si="0"/>
        <v>3.7335731547265762E-7</v>
      </c>
      <c r="F34" s="32">
        <f t="shared" si="1"/>
        <v>0</v>
      </c>
      <c r="G34" s="22"/>
      <c r="H34" s="20"/>
    </row>
    <row r="35" spans="2:8" x14ac:dyDescent="0.25">
      <c r="B35" s="4" t="s">
        <v>287</v>
      </c>
      <c r="C35" s="31" t="s">
        <v>30</v>
      </c>
      <c r="D35" s="31">
        <v>1</v>
      </c>
      <c r="E35" s="31">
        <f t="shared" si="0"/>
        <v>1</v>
      </c>
      <c r="F35" s="32">
        <f t="shared" ref="F35:F36" si="3">IF(ROUND(E35,2)&gt;=0.98,1,0)</f>
        <v>1</v>
      </c>
      <c r="G35" s="22"/>
      <c r="H35" s="20"/>
    </row>
    <row r="36" spans="2:8" x14ac:dyDescent="0.25">
      <c r="B36" s="4" t="s">
        <v>288</v>
      </c>
      <c r="C36" s="31" t="s">
        <v>30</v>
      </c>
      <c r="D36" s="31">
        <v>1</v>
      </c>
      <c r="E36" s="31">
        <f t="shared" si="0"/>
        <v>1</v>
      </c>
      <c r="F36" s="32">
        <f t="shared" si="3"/>
        <v>1</v>
      </c>
      <c r="G36" s="22"/>
      <c r="H36" s="20"/>
    </row>
    <row r="37" spans="2:8" x14ac:dyDescent="0.25">
      <c r="B37" s="4" t="s">
        <v>272</v>
      </c>
      <c r="C37" s="31" t="s">
        <v>30</v>
      </c>
      <c r="D37" s="31">
        <v>1</v>
      </c>
      <c r="E37" s="31">
        <f t="shared" si="0"/>
        <v>1</v>
      </c>
      <c r="F37" s="32">
        <f t="shared" si="1"/>
        <v>1</v>
      </c>
      <c r="G37" s="22"/>
      <c r="H37" s="20"/>
    </row>
    <row r="38" spans="2:8" x14ac:dyDescent="0.25">
      <c r="B38" s="4" t="s">
        <v>273</v>
      </c>
      <c r="C38" s="31" t="s">
        <v>30</v>
      </c>
      <c r="D38" s="31">
        <v>1</v>
      </c>
      <c r="E38" s="31">
        <f t="shared" si="0"/>
        <v>1</v>
      </c>
      <c r="F38" s="32">
        <f t="shared" si="1"/>
        <v>1</v>
      </c>
      <c r="G38" s="22"/>
      <c r="H38" s="20"/>
    </row>
    <row r="39" spans="2:8" x14ac:dyDescent="0.25">
      <c r="B39" s="4" t="s">
        <v>274</v>
      </c>
      <c r="C39" s="31" t="s">
        <v>30</v>
      </c>
      <c r="D39" s="31">
        <v>1</v>
      </c>
      <c r="E39" s="31">
        <f t="shared" si="0"/>
        <v>1</v>
      </c>
      <c r="F39" s="32">
        <f t="shared" si="1"/>
        <v>1</v>
      </c>
      <c r="G39" s="22"/>
      <c r="H39" s="20"/>
    </row>
    <row r="40" spans="2:8" x14ac:dyDescent="0.25">
      <c r="B40" s="4" t="s">
        <v>262</v>
      </c>
      <c r="C40" s="31" t="s">
        <v>30</v>
      </c>
      <c r="D40" s="31">
        <v>3.7335731547265762E-7</v>
      </c>
      <c r="E40" s="31">
        <f t="shared" si="0"/>
        <v>3.7335731547265762E-7</v>
      </c>
      <c r="F40" s="32">
        <f t="shared" si="1"/>
        <v>0</v>
      </c>
      <c r="G40" s="22"/>
      <c r="H40" s="20"/>
    </row>
    <row r="41" spans="2:8" x14ac:dyDescent="0.25">
      <c r="B41" s="4" t="s">
        <v>263</v>
      </c>
      <c r="C41" s="31" t="s">
        <v>30</v>
      </c>
      <c r="D41" s="31">
        <v>3.7335731547265762E-7</v>
      </c>
      <c r="E41" s="31">
        <f t="shared" si="0"/>
        <v>3.7335731547265762E-7</v>
      </c>
      <c r="F41" s="32">
        <f t="shared" si="1"/>
        <v>0</v>
      </c>
      <c r="G41" s="22"/>
      <c r="H41" s="20"/>
    </row>
    <row r="42" spans="2:8" x14ac:dyDescent="0.25">
      <c r="B42" s="4" t="s">
        <v>264</v>
      </c>
      <c r="C42" s="31" t="s">
        <v>30</v>
      </c>
      <c r="D42" s="31">
        <v>1</v>
      </c>
      <c r="E42" s="31">
        <f t="shared" si="0"/>
        <v>1</v>
      </c>
      <c r="F42" s="32">
        <f t="shared" si="1"/>
        <v>1</v>
      </c>
      <c r="G42" s="22"/>
      <c r="H42" s="20"/>
    </row>
    <row r="43" spans="2:8" x14ac:dyDescent="0.25">
      <c r="B43" s="4" t="s">
        <v>265</v>
      </c>
      <c r="C43" s="31" t="s">
        <v>30</v>
      </c>
      <c r="D43" s="31">
        <v>1</v>
      </c>
      <c r="E43" s="31">
        <f t="shared" si="0"/>
        <v>1</v>
      </c>
      <c r="F43" s="32">
        <f t="shared" si="1"/>
        <v>1</v>
      </c>
      <c r="G43" s="22"/>
      <c r="H43" s="20"/>
    </row>
    <row r="44" spans="2:8" x14ac:dyDescent="0.25">
      <c r="B44" s="4" t="s">
        <v>266</v>
      </c>
      <c r="C44" s="31" t="s">
        <v>30</v>
      </c>
      <c r="D44" s="31">
        <v>1</v>
      </c>
      <c r="E44" s="31">
        <f t="shared" si="0"/>
        <v>1</v>
      </c>
      <c r="F44" s="32">
        <f t="shared" si="1"/>
        <v>1</v>
      </c>
      <c r="G44" s="22"/>
      <c r="H44" s="20"/>
    </row>
    <row r="45" spans="2:8" x14ac:dyDescent="0.25">
      <c r="B45" s="4" t="s">
        <v>267</v>
      </c>
      <c r="C45" s="31" t="s">
        <v>30</v>
      </c>
      <c r="D45" s="31">
        <v>3.7335731547265762E-7</v>
      </c>
      <c r="E45" s="31">
        <f t="shared" si="0"/>
        <v>3.7335731547265762E-7</v>
      </c>
      <c r="F45" s="32">
        <f t="shared" si="1"/>
        <v>0</v>
      </c>
      <c r="G45" s="22"/>
      <c r="H45" s="20"/>
    </row>
    <row r="46" spans="2:8" x14ac:dyDescent="0.25">
      <c r="B46" s="4" t="s">
        <v>268</v>
      </c>
      <c r="C46" s="31" t="s">
        <v>30</v>
      </c>
      <c r="D46" s="31">
        <v>1</v>
      </c>
      <c r="E46" s="31">
        <f t="shared" si="0"/>
        <v>1</v>
      </c>
      <c r="F46" s="32">
        <f t="shared" si="1"/>
        <v>1</v>
      </c>
      <c r="G46" s="22"/>
      <c r="H46" s="20"/>
    </row>
    <row r="47" spans="2:8" x14ac:dyDescent="0.25">
      <c r="B47" s="4" t="s">
        <v>269</v>
      </c>
      <c r="C47" s="31" t="s">
        <v>30</v>
      </c>
      <c r="D47" s="31">
        <v>3.7335731547265762E-7</v>
      </c>
      <c r="E47" s="31">
        <f t="shared" si="0"/>
        <v>3.7335731547265762E-7</v>
      </c>
      <c r="F47" s="32">
        <f t="shared" si="1"/>
        <v>0</v>
      </c>
      <c r="G47" s="22"/>
      <c r="H47" s="20"/>
    </row>
    <row r="48" spans="2:8" x14ac:dyDescent="0.25">
      <c r="B48" s="4" t="s">
        <v>270</v>
      </c>
      <c r="C48" s="31" t="s">
        <v>30</v>
      </c>
      <c r="D48" s="31">
        <v>1</v>
      </c>
      <c r="E48" s="31">
        <f t="shared" si="0"/>
        <v>1</v>
      </c>
      <c r="F48" s="32">
        <f t="shared" si="1"/>
        <v>1</v>
      </c>
      <c r="G48" s="22"/>
      <c r="H48" s="20"/>
    </row>
    <row r="49" spans="2:8" x14ac:dyDescent="0.25">
      <c r="B49" s="4" t="s">
        <v>271</v>
      </c>
      <c r="C49" s="31" t="s">
        <v>30</v>
      </c>
      <c r="D49" s="31">
        <v>1</v>
      </c>
      <c r="E49" s="31">
        <f t="shared" si="0"/>
        <v>1</v>
      </c>
      <c r="F49" s="32">
        <f t="shared" si="1"/>
        <v>1</v>
      </c>
      <c r="G49" s="22"/>
      <c r="H49" s="20"/>
    </row>
    <row r="50" spans="2:8" x14ac:dyDescent="0.25">
      <c r="B50" s="4" t="s">
        <v>29</v>
      </c>
      <c r="C50" s="31" t="s">
        <v>30</v>
      </c>
      <c r="D50" s="31">
        <v>1</v>
      </c>
      <c r="E50" s="31">
        <f t="shared" si="0"/>
        <v>1</v>
      </c>
      <c r="F50" s="32">
        <f t="shared" si="1"/>
        <v>1</v>
      </c>
      <c r="G50" s="22"/>
      <c r="H50" s="20"/>
    </row>
    <row r="51" spans="2:8" x14ac:dyDescent="0.25">
      <c r="B51" s="4" t="s">
        <v>26</v>
      </c>
      <c r="C51" s="31" t="s">
        <v>30</v>
      </c>
      <c r="D51" s="31">
        <v>1</v>
      </c>
      <c r="E51" s="31">
        <f t="shared" si="0"/>
        <v>1</v>
      </c>
      <c r="F51" s="32">
        <f t="shared" si="1"/>
        <v>1</v>
      </c>
      <c r="G51" s="22"/>
      <c r="H51" s="20"/>
    </row>
    <row r="52" spans="2:8" x14ac:dyDescent="0.25">
      <c r="B52" s="4" t="s">
        <v>27</v>
      </c>
      <c r="C52" s="31" t="s">
        <v>30</v>
      </c>
      <c r="D52" s="31">
        <v>1</v>
      </c>
      <c r="E52" s="31">
        <f t="shared" si="0"/>
        <v>1</v>
      </c>
      <c r="F52" s="32">
        <f t="shared" si="1"/>
        <v>1</v>
      </c>
      <c r="G52" s="22"/>
      <c r="H52" s="20"/>
    </row>
    <row r="53" spans="2:8" x14ac:dyDescent="0.25">
      <c r="B53" s="4" t="s">
        <v>28</v>
      </c>
      <c r="C53" s="31" t="s">
        <v>30</v>
      </c>
      <c r="D53" s="31">
        <v>1</v>
      </c>
      <c r="E53" s="31">
        <f t="shared" si="0"/>
        <v>1</v>
      </c>
      <c r="F53" s="32">
        <f t="shared" si="1"/>
        <v>1</v>
      </c>
      <c r="G53" s="22"/>
      <c r="H53" s="20"/>
    </row>
    <row r="54" spans="2:8" x14ac:dyDescent="0.25">
      <c r="G54" s="17"/>
    </row>
    <row r="55" spans="2:8" x14ac:dyDescent="0.25">
      <c r="B55" s="39"/>
      <c r="C55" s="39"/>
      <c r="D55" s="39"/>
      <c r="E55" s="39"/>
      <c r="F55" s="39"/>
      <c r="G55" s="17"/>
    </row>
    <row r="56" spans="2:8" x14ac:dyDescent="0.25">
      <c r="B56" s="39"/>
      <c r="C56" s="39"/>
      <c r="D56" s="39"/>
      <c r="E56" s="39"/>
      <c r="F56" s="39"/>
    </row>
    <row r="57" spans="2:8" x14ac:dyDescent="0.25">
      <c r="B57" s="39"/>
      <c r="C57" s="39"/>
      <c r="D57" s="39"/>
      <c r="E57" s="39"/>
      <c r="F57" s="39"/>
    </row>
    <row r="58" spans="2:8" x14ac:dyDescent="0.25">
      <c r="B58" s="39"/>
      <c r="C58" s="39"/>
      <c r="D58" s="39"/>
      <c r="E58" s="39"/>
      <c r="F58" s="39"/>
    </row>
    <row r="59" spans="2:8" x14ac:dyDescent="0.25">
      <c r="B59" s="39"/>
      <c r="C59" s="39"/>
      <c r="D59" s="39"/>
      <c r="E59" s="39"/>
      <c r="F59" s="39"/>
    </row>
  </sheetData>
  <mergeCells count="1">
    <mergeCell ref="B55:F5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R57"/>
  <sheetViews>
    <sheetView showGridLines="0" topLeftCell="A10" workbookViewId="0">
      <selection activeCell="F22" sqref="F22"/>
    </sheetView>
  </sheetViews>
  <sheetFormatPr baseColWidth="10" defaultRowHeight="15" x14ac:dyDescent="0.25"/>
  <cols>
    <col min="1" max="1" width="10.7109375" customWidth="1"/>
    <col min="2" max="2" width="25" customWidth="1"/>
    <col min="3" max="3" width="14.42578125" customWidth="1"/>
    <col min="4" max="4" width="59.28515625" bestFit="1" customWidth="1"/>
    <col min="5" max="5" width="15.85546875" style="9" customWidth="1"/>
    <col min="6" max="6" width="17" style="9" customWidth="1"/>
    <col min="7" max="8" width="11.5703125" style="9"/>
    <col min="9" max="9" width="3.7109375" customWidth="1"/>
  </cols>
  <sheetData>
    <row r="1" spans="2:18" x14ac:dyDescent="0.25">
      <c r="E1"/>
      <c r="F1"/>
      <c r="G1"/>
      <c r="H1"/>
    </row>
    <row r="2" spans="2:18" x14ac:dyDescent="0.25">
      <c r="E2"/>
      <c r="F2"/>
      <c r="G2"/>
      <c r="H2"/>
    </row>
    <row r="3" spans="2:18" x14ac:dyDescent="0.25">
      <c r="E3"/>
      <c r="F3"/>
      <c r="G3"/>
      <c r="H3"/>
    </row>
    <row r="4" spans="2:18" x14ac:dyDescent="0.25">
      <c r="E4"/>
      <c r="F4"/>
      <c r="G4"/>
      <c r="H4"/>
    </row>
    <row r="5" spans="2:18" x14ac:dyDescent="0.25">
      <c r="E5"/>
      <c r="F5"/>
      <c r="G5"/>
      <c r="H5"/>
    </row>
    <row r="6" spans="2:18" s="15" customFormat="1" x14ac:dyDescent="0.25">
      <c r="B6"/>
      <c r="C6" s="9"/>
      <c r="D6" s="9"/>
      <c r="E6" s="9"/>
      <c r="F6" s="9"/>
      <c r="G6" s="9"/>
      <c r="H6" s="26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18" x14ac:dyDescent="0.25">
      <c r="B7" s="1" t="s">
        <v>285</v>
      </c>
      <c r="I7" s="22"/>
      <c r="J7" s="17"/>
      <c r="K7" s="17"/>
      <c r="L7" s="17"/>
      <c r="M7" s="17"/>
      <c r="N7" s="17"/>
      <c r="O7" s="17"/>
      <c r="P7" s="17"/>
      <c r="Q7" s="17"/>
      <c r="R7" s="17"/>
    </row>
    <row r="8" spans="2:18" x14ac:dyDescent="0.25">
      <c r="I8" s="22"/>
      <c r="J8" s="17"/>
      <c r="K8" s="17"/>
      <c r="L8" s="17"/>
      <c r="M8" s="17"/>
      <c r="N8" s="17"/>
      <c r="O8" s="17"/>
      <c r="P8" s="17"/>
      <c r="Q8" s="17"/>
      <c r="R8" s="17"/>
    </row>
    <row r="9" spans="2:18" x14ac:dyDescent="0.25">
      <c r="B9" t="s">
        <v>24</v>
      </c>
      <c r="C9" s="2">
        <f>+'PRS_PA Norte Grande'!C9</f>
        <v>43435</v>
      </c>
      <c r="I9" s="22"/>
      <c r="J9" s="17"/>
      <c r="K9" s="17"/>
      <c r="L9" s="17"/>
      <c r="M9" s="17"/>
      <c r="N9" s="17"/>
      <c r="O9" s="17"/>
      <c r="P9" s="17"/>
      <c r="Q9" s="17"/>
      <c r="R9" s="17"/>
    </row>
    <row r="10" spans="2:18" x14ac:dyDescent="0.25">
      <c r="I10" s="22"/>
      <c r="J10" s="17"/>
      <c r="K10" s="17"/>
      <c r="L10" s="17"/>
      <c r="M10" s="17"/>
      <c r="N10" s="17"/>
      <c r="O10" s="17"/>
      <c r="P10" s="17"/>
      <c r="Q10" s="17"/>
      <c r="R10" s="17"/>
    </row>
    <row r="11" spans="2:18" ht="30" x14ac:dyDescent="0.25">
      <c r="B11" s="12" t="s">
        <v>145</v>
      </c>
      <c r="C11" s="12" t="s">
        <v>144</v>
      </c>
      <c r="D11" s="12" t="s">
        <v>143</v>
      </c>
      <c r="E11" s="13" t="s">
        <v>142</v>
      </c>
      <c r="F11" s="13" t="s">
        <v>23</v>
      </c>
      <c r="G11" s="13" t="s">
        <v>31</v>
      </c>
      <c r="H11" s="13" t="s">
        <v>147</v>
      </c>
      <c r="I11" s="22"/>
      <c r="J11" s="17"/>
      <c r="K11" s="17"/>
      <c r="L11" s="17"/>
      <c r="M11" s="17"/>
      <c r="N11" s="17"/>
      <c r="O11" s="17"/>
      <c r="P11" s="17"/>
      <c r="Q11" s="17"/>
      <c r="R11" s="17"/>
    </row>
    <row r="12" spans="2:18" x14ac:dyDescent="0.25">
      <c r="B12" s="4" t="s">
        <v>141</v>
      </c>
      <c r="C12" s="24">
        <v>25203</v>
      </c>
      <c r="D12" s="4" t="s">
        <v>137</v>
      </c>
      <c r="E12" s="35" t="s">
        <v>30</v>
      </c>
      <c r="F12" s="35">
        <v>1</v>
      </c>
      <c r="G12" s="35">
        <f t="shared" ref="G12" si="0">IF(E12="No participó",F12,E12*F12)</f>
        <v>1</v>
      </c>
      <c r="H12" s="35">
        <f>IF(ROUND(G12,2)&gt;=0.98,1,0)</f>
        <v>1</v>
      </c>
      <c r="I12" s="22"/>
      <c r="J12" s="17"/>
      <c r="K12" s="17"/>
      <c r="L12" s="17"/>
      <c r="M12" s="17"/>
      <c r="N12" s="17"/>
      <c r="O12" s="17"/>
      <c r="P12" s="17"/>
      <c r="Q12" s="17"/>
      <c r="R12" s="17"/>
    </row>
    <row r="13" spans="2:18" x14ac:dyDescent="0.25">
      <c r="B13" s="4" t="s">
        <v>140</v>
      </c>
      <c r="C13" s="4" t="s">
        <v>75</v>
      </c>
      <c r="D13" s="4" t="s">
        <v>139</v>
      </c>
      <c r="E13" s="35" t="s">
        <v>30</v>
      </c>
      <c r="F13" s="35">
        <v>1</v>
      </c>
      <c r="G13" s="35">
        <f t="shared" ref="G13:G50" si="1">IF(E13="No participó",F13,E13*F13)</f>
        <v>1</v>
      </c>
      <c r="H13" s="35">
        <f t="shared" ref="H13:H50" si="2">IF(ROUND(G13,2)&gt;=0.98,1,0)</f>
        <v>1</v>
      </c>
      <c r="I13" s="22"/>
      <c r="J13" s="17"/>
      <c r="K13" s="17"/>
      <c r="L13" s="17"/>
      <c r="M13" s="17"/>
      <c r="N13" s="17"/>
      <c r="O13" s="17"/>
      <c r="P13" s="17"/>
      <c r="Q13" s="17"/>
      <c r="R13" s="17"/>
    </row>
    <row r="14" spans="2:18" x14ac:dyDescent="0.25">
      <c r="B14" s="4" t="s">
        <v>134</v>
      </c>
      <c r="C14" s="4" t="s">
        <v>138</v>
      </c>
      <c r="D14" s="4" t="s">
        <v>137</v>
      </c>
      <c r="E14" s="35" t="s">
        <v>30</v>
      </c>
      <c r="F14" s="35">
        <v>1</v>
      </c>
      <c r="G14" s="35">
        <f t="shared" si="1"/>
        <v>1</v>
      </c>
      <c r="H14" s="35">
        <f t="shared" si="2"/>
        <v>1</v>
      </c>
      <c r="I14" s="22"/>
      <c r="J14" s="17"/>
      <c r="K14" s="17"/>
      <c r="L14" s="17"/>
      <c r="M14" s="17"/>
      <c r="N14" s="17"/>
      <c r="O14" s="17"/>
      <c r="P14" s="17"/>
      <c r="Q14" s="17"/>
      <c r="R14" s="17"/>
    </row>
    <row r="15" spans="2:18" x14ac:dyDescent="0.25">
      <c r="B15" s="4" t="s">
        <v>134</v>
      </c>
      <c r="C15" s="4" t="s">
        <v>136</v>
      </c>
      <c r="D15" s="4" t="s">
        <v>135</v>
      </c>
      <c r="E15" s="35" t="s">
        <v>30</v>
      </c>
      <c r="F15" s="35">
        <v>1</v>
      </c>
      <c r="G15" s="35">
        <f t="shared" si="1"/>
        <v>1</v>
      </c>
      <c r="H15" s="35">
        <f t="shared" si="2"/>
        <v>1</v>
      </c>
      <c r="I15" s="3"/>
    </row>
    <row r="16" spans="2:18" x14ac:dyDescent="0.25">
      <c r="B16" s="4" t="s">
        <v>134</v>
      </c>
      <c r="C16" s="4" t="s">
        <v>133</v>
      </c>
      <c r="D16" s="4" t="s">
        <v>130</v>
      </c>
      <c r="E16" s="35" t="s">
        <v>30</v>
      </c>
      <c r="F16" s="35">
        <v>1</v>
      </c>
      <c r="G16" s="35">
        <f t="shared" si="1"/>
        <v>1</v>
      </c>
      <c r="H16" s="35">
        <f t="shared" si="2"/>
        <v>1</v>
      </c>
      <c r="I16" s="3"/>
    </row>
    <row r="17" spans="2:9" x14ac:dyDescent="0.25">
      <c r="B17" s="4" t="s">
        <v>132</v>
      </c>
      <c r="C17" s="4" t="s">
        <v>131</v>
      </c>
      <c r="D17" s="4" t="s">
        <v>130</v>
      </c>
      <c r="E17" s="35" t="s">
        <v>30</v>
      </c>
      <c r="F17" s="35">
        <v>1</v>
      </c>
      <c r="G17" s="35">
        <f t="shared" si="1"/>
        <v>1</v>
      </c>
      <c r="H17" s="35">
        <f t="shared" si="2"/>
        <v>1</v>
      </c>
      <c r="I17" s="3"/>
    </row>
    <row r="18" spans="2:9" x14ac:dyDescent="0.25">
      <c r="B18" s="4" t="s">
        <v>127</v>
      </c>
      <c r="C18" s="4" t="s">
        <v>129</v>
      </c>
      <c r="D18" s="4" t="s">
        <v>128</v>
      </c>
      <c r="E18" s="35" t="s">
        <v>30</v>
      </c>
      <c r="F18" s="35">
        <v>1</v>
      </c>
      <c r="G18" s="35">
        <f t="shared" si="1"/>
        <v>1</v>
      </c>
      <c r="H18" s="35">
        <f t="shared" si="2"/>
        <v>1</v>
      </c>
      <c r="I18" s="3"/>
    </row>
    <row r="19" spans="2:9" x14ac:dyDescent="0.25">
      <c r="B19" s="4" t="s">
        <v>127</v>
      </c>
      <c r="C19" s="4" t="s">
        <v>84</v>
      </c>
      <c r="D19" s="4" t="s">
        <v>126</v>
      </c>
      <c r="E19" s="35" t="s">
        <v>30</v>
      </c>
      <c r="F19" s="35">
        <v>1</v>
      </c>
      <c r="G19" s="35">
        <f t="shared" si="1"/>
        <v>1</v>
      </c>
      <c r="H19" s="35">
        <f t="shared" si="2"/>
        <v>1</v>
      </c>
      <c r="I19" s="3"/>
    </row>
    <row r="20" spans="2:9" x14ac:dyDescent="0.25">
      <c r="B20" s="4" t="s">
        <v>124</v>
      </c>
      <c r="C20" s="4" t="s">
        <v>98</v>
      </c>
      <c r="D20" s="4" t="s">
        <v>122</v>
      </c>
      <c r="E20" s="35" t="s">
        <v>30</v>
      </c>
      <c r="F20" s="35">
        <v>1</v>
      </c>
      <c r="G20" s="35">
        <f t="shared" si="1"/>
        <v>1</v>
      </c>
      <c r="H20" s="35">
        <f t="shared" si="2"/>
        <v>1</v>
      </c>
      <c r="I20" s="3"/>
    </row>
    <row r="21" spans="2:9" x14ac:dyDescent="0.25">
      <c r="B21" s="4" t="s">
        <v>124</v>
      </c>
      <c r="C21" s="4" t="s">
        <v>73</v>
      </c>
      <c r="D21" s="4" t="s">
        <v>125</v>
      </c>
      <c r="E21" s="35" t="s">
        <v>30</v>
      </c>
      <c r="F21" s="35">
        <v>1</v>
      </c>
      <c r="G21" s="35">
        <f t="shared" si="1"/>
        <v>1</v>
      </c>
      <c r="H21" s="35">
        <f t="shared" si="2"/>
        <v>1</v>
      </c>
      <c r="I21" s="3"/>
    </row>
    <row r="22" spans="2:9" x14ac:dyDescent="0.25">
      <c r="B22" s="4" t="s">
        <v>124</v>
      </c>
      <c r="C22" s="4" t="s">
        <v>69</v>
      </c>
      <c r="D22" s="4" t="s">
        <v>117</v>
      </c>
      <c r="E22" s="35" t="s">
        <v>30</v>
      </c>
      <c r="F22" s="35">
        <v>1</v>
      </c>
      <c r="G22" s="35">
        <f t="shared" si="1"/>
        <v>1</v>
      </c>
      <c r="H22" s="35">
        <f t="shared" si="2"/>
        <v>1</v>
      </c>
      <c r="I22" s="3"/>
    </row>
    <row r="23" spans="2:9" x14ac:dyDescent="0.25">
      <c r="B23" s="4" t="s">
        <v>123</v>
      </c>
      <c r="C23" s="4" t="s">
        <v>74</v>
      </c>
      <c r="D23" s="4" t="s">
        <v>122</v>
      </c>
      <c r="E23" s="35" t="s">
        <v>30</v>
      </c>
      <c r="F23" s="35">
        <v>1</v>
      </c>
      <c r="G23" s="35">
        <f t="shared" si="1"/>
        <v>1</v>
      </c>
      <c r="H23" s="35">
        <f t="shared" si="2"/>
        <v>1</v>
      </c>
      <c r="I23" s="3"/>
    </row>
    <row r="24" spans="2:9" x14ac:dyDescent="0.25">
      <c r="B24" s="4" t="s">
        <v>120</v>
      </c>
      <c r="C24" s="4" t="s">
        <v>110</v>
      </c>
      <c r="D24" s="4" t="s">
        <v>121</v>
      </c>
      <c r="E24" s="35" t="s">
        <v>30</v>
      </c>
      <c r="F24" s="35">
        <v>1</v>
      </c>
      <c r="G24" s="35">
        <f t="shared" si="1"/>
        <v>1</v>
      </c>
      <c r="H24" s="35">
        <f t="shared" si="2"/>
        <v>1</v>
      </c>
      <c r="I24" s="3"/>
    </row>
    <row r="25" spans="2:9" x14ac:dyDescent="0.25">
      <c r="B25" s="4" t="s">
        <v>120</v>
      </c>
      <c r="C25" s="4" t="s">
        <v>75</v>
      </c>
      <c r="D25" s="4" t="s">
        <v>119</v>
      </c>
      <c r="E25" s="35" t="s">
        <v>30</v>
      </c>
      <c r="F25" s="35">
        <v>1</v>
      </c>
      <c r="G25" s="35">
        <f t="shared" si="1"/>
        <v>1</v>
      </c>
      <c r="H25" s="35">
        <f t="shared" si="2"/>
        <v>1</v>
      </c>
      <c r="I25" s="3"/>
    </row>
    <row r="26" spans="2:9" x14ac:dyDescent="0.25">
      <c r="B26" s="4" t="s">
        <v>118</v>
      </c>
      <c r="C26" s="4" t="s">
        <v>69</v>
      </c>
      <c r="D26" s="4" t="s">
        <v>117</v>
      </c>
      <c r="E26" s="35" t="s">
        <v>30</v>
      </c>
      <c r="F26" s="35">
        <v>1</v>
      </c>
      <c r="G26" s="35">
        <f t="shared" si="1"/>
        <v>1</v>
      </c>
      <c r="H26" s="35">
        <f t="shared" si="2"/>
        <v>1</v>
      </c>
      <c r="I26" s="3"/>
    </row>
    <row r="27" spans="2:9" x14ac:dyDescent="0.25">
      <c r="B27" s="4" t="s">
        <v>116</v>
      </c>
      <c r="C27" s="4" t="s">
        <v>115</v>
      </c>
      <c r="D27" s="4" t="s">
        <v>114</v>
      </c>
      <c r="E27" s="35" t="s">
        <v>30</v>
      </c>
      <c r="F27" s="35">
        <v>1</v>
      </c>
      <c r="G27" s="35">
        <f t="shared" si="1"/>
        <v>1</v>
      </c>
      <c r="H27" s="35">
        <f t="shared" si="2"/>
        <v>1</v>
      </c>
      <c r="I27" s="3"/>
    </row>
    <row r="28" spans="2:9" x14ac:dyDescent="0.25">
      <c r="B28" s="4" t="s">
        <v>112</v>
      </c>
      <c r="C28" s="4" t="s">
        <v>98</v>
      </c>
      <c r="D28" s="4" t="s">
        <v>113</v>
      </c>
      <c r="E28" s="35" t="s">
        <v>30</v>
      </c>
      <c r="F28" s="35">
        <v>1</v>
      </c>
      <c r="G28" s="35">
        <f t="shared" si="1"/>
        <v>1</v>
      </c>
      <c r="H28" s="35">
        <f t="shared" si="2"/>
        <v>1</v>
      </c>
      <c r="I28" s="3"/>
    </row>
    <row r="29" spans="2:9" x14ac:dyDescent="0.25">
      <c r="B29" s="4" t="s">
        <v>112</v>
      </c>
      <c r="C29" s="4" t="s">
        <v>110</v>
      </c>
      <c r="D29" s="4" t="s">
        <v>111</v>
      </c>
      <c r="E29" s="35" t="s">
        <v>30</v>
      </c>
      <c r="F29" s="35">
        <v>1</v>
      </c>
      <c r="G29" s="35">
        <f t="shared" si="1"/>
        <v>1</v>
      </c>
      <c r="H29" s="35">
        <f t="shared" si="2"/>
        <v>1</v>
      </c>
      <c r="I29" s="3"/>
    </row>
    <row r="30" spans="2:9" x14ac:dyDescent="0.25">
      <c r="B30" s="4" t="s">
        <v>107</v>
      </c>
      <c r="C30" s="4" t="s">
        <v>110</v>
      </c>
      <c r="D30" s="4" t="s">
        <v>109</v>
      </c>
      <c r="E30" s="35" t="s">
        <v>30</v>
      </c>
      <c r="F30" s="35">
        <v>1</v>
      </c>
      <c r="G30" s="35">
        <f t="shared" si="1"/>
        <v>1</v>
      </c>
      <c r="H30" s="35">
        <f t="shared" si="2"/>
        <v>1</v>
      </c>
      <c r="I30" s="3"/>
    </row>
    <row r="31" spans="2:9" x14ac:dyDescent="0.25">
      <c r="B31" s="4" t="s">
        <v>107</v>
      </c>
      <c r="C31" s="4" t="s">
        <v>98</v>
      </c>
      <c r="D31" s="4" t="s">
        <v>108</v>
      </c>
      <c r="E31" s="35" t="s">
        <v>30</v>
      </c>
      <c r="F31" s="35">
        <v>1</v>
      </c>
      <c r="G31" s="35">
        <f t="shared" si="1"/>
        <v>1</v>
      </c>
      <c r="H31" s="35">
        <f t="shared" si="2"/>
        <v>1</v>
      </c>
      <c r="I31" s="3"/>
    </row>
    <row r="32" spans="2:9" x14ac:dyDescent="0.25">
      <c r="B32" s="4" t="s">
        <v>107</v>
      </c>
      <c r="C32" s="4" t="s">
        <v>75</v>
      </c>
      <c r="D32" s="4" t="s">
        <v>105</v>
      </c>
      <c r="E32" s="35" t="s">
        <v>30</v>
      </c>
      <c r="F32" s="35">
        <v>1</v>
      </c>
      <c r="G32" s="35">
        <f t="shared" si="1"/>
        <v>1</v>
      </c>
      <c r="H32" s="35">
        <f t="shared" si="2"/>
        <v>1</v>
      </c>
      <c r="I32" s="3"/>
    </row>
    <row r="33" spans="2:9" x14ac:dyDescent="0.25">
      <c r="B33" s="4" t="s">
        <v>107</v>
      </c>
      <c r="C33" s="4" t="s">
        <v>73</v>
      </c>
      <c r="D33" s="4" t="s">
        <v>106</v>
      </c>
      <c r="E33" s="35" t="s">
        <v>30</v>
      </c>
      <c r="F33" s="35">
        <v>1</v>
      </c>
      <c r="G33" s="35">
        <f t="shared" si="1"/>
        <v>1</v>
      </c>
      <c r="H33" s="35">
        <f t="shared" si="2"/>
        <v>1</v>
      </c>
      <c r="I33" s="3"/>
    </row>
    <row r="34" spans="2:9" x14ac:dyDescent="0.25">
      <c r="B34" s="4" t="s">
        <v>104</v>
      </c>
      <c r="C34" s="4" t="s">
        <v>69</v>
      </c>
      <c r="D34" s="4" t="s">
        <v>105</v>
      </c>
      <c r="E34" s="35" t="s">
        <v>30</v>
      </c>
      <c r="F34" s="35">
        <v>1</v>
      </c>
      <c r="G34" s="35">
        <f t="shared" si="1"/>
        <v>1</v>
      </c>
      <c r="H34" s="35">
        <f t="shared" si="2"/>
        <v>1</v>
      </c>
      <c r="I34" s="3"/>
    </row>
    <row r="35" spans="2:9" x14ac:dyDescent="0.25">
      <c r="B35" s="4" t="s">
        <v>104</v>
      </c>
      <c r="C35" s="4" t="s">
        <v>98</v>
      </c>
      <c r="D35" s="4" t="s">
        <v>103</v>
      </c>
      <c r="E35" s="35" t="s">
        <v>30</v>
      </c>
      <c r="F35" s="35">
        <v>1</v>
      </c>
      <c r="G35" s="35">
        <f t="shared" si="1"/>
        <v>1</v>
      </c>
      <c r="H35" s="35">
        <f t="shared" si="2"/>
        <v>1</v>
      </c>
      <c r="I35" s="3"/>
    </row>
    <row r="36" spans="2:9" x14ac:dyDescent="0.25">
      <c r="B36" s="4" t="s">
        <v>99</v>
      </c>
      <c r="C36" s="4" t="s">
        <v>83</v>
      </c>
      <c r="D36" s="4" t="s">
        <v>102</v>
      </c>
      <c r="E36" s="35" t="s">
        <v>30</v>
      </c>
      <c r="F36" s="35">
        <v>1</v>
      </c>
      <c r="G36" s="35">
        <f t="shared" si="1"/>
        <v>1</v>
      </c>
      <c r="H36" s="35">
        <f t="shared" si="2"/>
        <v>1</v>
      </c>
      <c r="I36" s="3"/>
    </row>
    <row r="37" spans="2:9" x14ac:dyDescent="0.25">
      <c r="B37" s="4" t="s">
        <v>99</v>
      </c>
      <c r="C37" s="4" t="s">
        <v>74</v>
      </c>
      <c r="D37" s="4" t="s">
        <v>101</v>
      </c>
      <c r="E37" s="35" t="s">
        <v>30</v>
      </c>
      <c r="F37" s="35">
        <v>1</v>
      </c>
      <c r="G37" s="35">
        <f t="shared" si="1"/>
        <v>1</v>
      </c>
      <c r="H37" s="35">
        <f t="shared" si="2"/>
        <v>1</v>
      </c>
      <c r="I37" s="3"/>
    </row>
    <row r="38" spans="2:9" x14ac:dyDescent="0.25">
      <c r="B38" s="4" t="s">
        <v>99</v>
      </c>
      <c r="C38" s="4" t="s">
        <v>73</v>
      </c>
      <c r="D38" s="4" t="s">
        <v>100</v>
      </c>
      <c r="E38" s="35" t="s">
        <v>30</v>
      </c>
      <c r="F38" s="35">
        <v>1</v>
      </c>
      <c r="G38" s="35">
        <f t="shared" si="1"/>
        <v>1</v>
      </c>
      <c r="H38" s="35">
        <f t="shared" si="2"/>
        <v>1</v>
      </c>
      <c r="I38" s="3"/>
    </row>
    <row r="39" spans="2:9" x14ac:dyDescent="0.25">
      <c r="B39" s="4" t="s">
        <v>99</v>
      </c>
      <c r="C39" s="4" t="s">
        <v>98</v>
      </c>
      <c r="D39" s="4" t="s">
        <v>97</v>
      </c>
      <c r="E39" s="35" t="s">
        <v>30</v>
      </c>
      <c r="F39" s="35">
        <v>1</v>
      </c>
      <c r="G39" s="35">
        <f t="shared" si="1"/>
        <v>1</v>
      </c>
      <c r="H39" s="35">
        <f t="shared" si="2"/>
        <v>1</v>
      </c>
      <c r="I39" s="3"/>
    </row>
    <row r="40" spans="2:9" x14ac:dyDescent="0.25">
      <c r="B40" s="4" t="s">
        <v>95</v>
      </c>
      <c r="C40" s="4" t="s">
        <v>69</v>
      </c>
      <c r="D40" s="4" t="s">
        <v>96</v>
      </c>
      <c r="E40" s="35" t="s">
        <v>30</v>
      </c>
      <c r="F40" s="35">
        <v>1</v>
      </c>
      <c r="G40" s="35">
        <f t="shared" si="1"/>
        <v>1</v>
      </c>
      <c r="H40" s="35">
        <f t="shared" si="2"/>
        <v>1</v>
      </c>
      <c r="I40" s="3"/>
    </row>
    <row r="41" spans="2:9" x14ac:dyDescent="0.25">
      <c r="B41" s="4" t="s">
        <v>95</v>
      </c>
      <c r="C41" s="4" t="s">
        <v>73</v>
      </c>
      <c r="D41" s="4" t="s">
        <v>94</v>
      </c>
      <c r="E41" s="35" t="s">
        <v>30</v>
      </c>
      <c r="F41" s="35">
        <v>1</v>
      </c>
      <c r="G41" s="35">
        <f t="shared" si="1"/>
        <v>1</v>
      </c>
      <c r="H41" s="35">
        <f t="shared" si="2"/>
        <v>1</v>
      </c>
      <c r="I41" s="3"/>
    </row>
    <row r="42" spans="2:9" x14ac:dyDescent="0.25">
      <c r="B42" s="4" t="s">
        <v>68</v>
      </c>
      <c r="C42" s="4" t="s">
        <v>93</v>
      </c>
      <c r="D42" s="4" t="s">
        <v>92</v>
      </c>
      <c r="E42" s="35" t="s">
        <v>30</v>
      </c>
      <c r="F42" s="35">
        <v>1</v>
      </c>
      <c r="G42" s="35">
        <f t="shared" si="1"/>
        <v>1</v>
      </c>
      <c r="H42" s="35">
        <f t="shared" si="2"/>
        <v>1</v>
      </c>
      <c r="I42" s="3"/>
    </row>
    <row r="43" spans="2:9" x14ac:dyDescent="0.25">
      <c r="B43" s="4" t="s">
        <v>91</v>
      </c>
      <c r="C43" s="4" t="s">
        <v>74</v>
      </c>
      <c r="D43" s="4" t="s">
        <v>90</v>
      </c>
      <c r="E43" s="35" t="s">
        <v>30</v>
      </c>
      <c r="F43" s="35">
        <v>1</v>
      </c>
      <c r="G43" s="35">
        <f t="shared" si="1"/>
        <v>1</v>
      </c>
      <c r="H43" s="35">
        <f t="shared" si="2"/>
        <v>1</v>
      </c>
      <c r="I43" s="3"/>
    </row>
    <row r="44" spans="2:9" x14ac:dyDescent="0.25">
      <c r="B44" s="4" t="s">
        <v>89</v>
      </c>
      <c r="C44" s="4" t="s">
        <v>88</v>
      </c>
      <c r="D44" s="4" t="s">
        <v>87</v>
      </c>
      <c r="E44" s="35" t="s">
        <v>30</v>
      </c>
      <c r="F44" s="35">
        <v>1</v>
      </c>
      <c r="G44" s="35">
        <f t="shared" si="1"/>
        <v>1</v>
      </c>
      <c r="H44" s="35">
        <f t="shared" si="2"/>
        <v>1</v>
      </c>
      <c r="I44" s="3"/>
    </row>
    <row r="45" spans="2:9" x14ac:dyDescent="0.25">
      <c r="B45" s="25" t="s">
        <v>86</v>
      </c>
      <c r="C45" s="25" t="s">
        <v>69</v>
      </c>
      <c r="D45" s="25" t="s">
        <v>85</v>
      </c>
      <c r="E45" s="35" t="s">
        <v>30</v>
      </c>
      <c r="F45" s="35">
        <v>1</v>
      </c>
      <c r="G45" s="35">
        <f t="shared" si="1"/>
        <v>1</v>
      </c>
      <c r="H45" s="35">
        <f t="shared" si="2"/>
        <v>1</v>
      </c>
      <c r="I45" s="3"/>
    </row>
    <row r="46" spans="2:9" x14ac:dyDescent="0.25">
      <c r="B46" s="4" t="s">
        <v>77</v>
      </c>
      <c r="C46" s="4" t="s">
        <v>83</v>
      </c>
      <c r="D46" s="4" t="s">
        <v>82</v>
      </c>
      <c r="E46" s="35" t="s">
        <v>30</v>
      </c>
      <c r="F46" s="35">
        <v>0.99919354838704988</v>
      </c>
      <c r="G46" s="35">
        <f t="shared" si="1"/>
        <v>0.99919354838704988</v>
      </c>
      <c r="H46" s="35">
        <f t="shared" si="2"/>
        <v>1</v>
      </c>
      <c r="I46" s="3"/>
    </row>
    <row r="47" spans="2:9" x14ac:dyDescent="0.25">
      <c r="B47" s="4" t="s">
        <v>77</v>
      </c>
      <c r="C47" s="4" t="s">
        <v>81</v>
      </c>
      <c r="D47" s="4" t="s">
        <v>80</v>
      </c>
      <c r="E47" s="35" t="s">
        <v>30</v>
      </c>
      <c r="F47" s="35">
        <v>1</v>
      </c>
      <c r="G47" s="35">
        <f t="shared" si="1"/>
        <v>1</v>
      </c>
      <c r="H47" s="35">
        <f t="shared" si="2"/>
        <v>1</v>
      </c>
      <c r="I47" s="3"/>
    </row>
    <row r="48" spans="2:9" x14ac:dyDescent="0.25">
      <c r="B48" s="4" t="s">
        <v>77</v>
      </c>
      <c r="C48" s="4" t="s">
        <v>79</v>
      </c>
      <c r="D48" s="4" t="s">
        <v>78</v>
      </c>
      <c r="E48" s="35" t="s">
        <v>30</v>
      </c>
      <c r="F48" s="35">
        <v>1</v>
      </c>
      <c r="G48" s="35">
        <f t="shared" si="1"/>
        <v>1</v>
      </c>
      <c r="H48" s="35">
        <f t="shared" si="2"/>
        <v>1</v>
      </c>
      <c r="I48" s="3"/>
    </row>
    <row r="49" spans="2:9" x14ac:dyDescent="0.25">
      <c r="B49" s="4" t="s">
        <v>77</v>
      </c>
      <c r="C49" s="4" t="s">
        <v>75</v>
      </c>
      <c r="D49" s="4" t="s">
        <v>76</v>
      </c>
      <c r="E49" s="35" t="s">
        <v>30</v>
      </c>
      <c r="F49" s="35">
        <v>1</v>
      </c>
      <c r="G49" s="35">
        <f t="shared" si="1"/>
        <v>1</v>
      </c>
      <c r="H49" s="35">
        <f t="shared" si="2"/>
        <v>1</v>
      </c>
      <c r="I49" s="3"/>
    </row>
    <row r="50" spans="2:9" x14ac:dyDescent="0.25">
      <c r="B50" s="4" t="s">
        <v>72</v>
      </c>
      <c r="C50" s="4" t="s">
        <v>71</v>
      </c>
      <c r="D50" s="4" t="s">
        <v>70</v>
      </c>
      <c r="E50" s="35" t="s">
        <v>30</v>
      </c>
      <c r="F50" s="35">
        <v>1</v>
      </c>
      <c r="G50" s="35">
        <f t="shared" si="1"/>
        <v>1</v>
      </c>
      <c r="H50" s="35">
        <f t="shared" si="2"/>
        <v>1</v>
      </c>
    </row>
    <row r="51" spans="2:9" x14ac:dyDescent="0.25">
      <c r="B51" s="4" t="s">
        <v>299</v>
      </c>
      <c r="C51" s="4" t="s">
        <v>98</v>
      </c>
      <c r="D51" s="4" t="s">
        <v>300</v>
      </c>
      <c r="E51" s="35" t="s">
        <v>30</v>
      </c>
      <c r="F51" s="35">
        <v>1</v>
      </c>
      <c r="G51" s="35">
        <f t="shared" ref="G51" si="3">IF(E51="No participó",F51,E51*F51)</f>
        <v>1</v>
      </c>
      <c r="H51" s="35">
        <f t="shared" ref="H51" si="4">IF(ROUND(G51,2)&gt;=0.98,1,0)</f>
        <v>1</v>
      </c>
    </row>
    <row r="53" spans="2:9" x14ac:dyDescent="0.25">
      <c r="B53" s="39"/>
      <c r="C53" s="39"/>
      <c r="D53" s="39"/>
      <c r="E53" s="39"/>
      <c r="F53" s="39"/>
    </row>
    <row r="54" spans="2:9" x14ac:dyDescent="0.25">
      <c r="B54" s="39"/>
      <c r="C54" s="39"/>
      <c r="D54" s="39"/>
      <c r="E54" s="39"/>
      <c r="F54" s="39"/>
    </row>
    <row r="55" spans="2:9" x14ac:dyDescent="0.25">
      <c r="B55" s="39"/>
      <c r="C55" s="39"/>
      <c r="D55" s="39"/>
      <c r="E55" s="39"/>
      <c r="F55" s="39"/>
    </row>
    <row r="56" spans="2:9" x14ac:dyDescent="0.25">
      <c r="B56" s="39"/>
      <c r="C56" s="39"/>
      <c r="D56" s="39"/>
      <c r="E56" s="39"/>
      <c r="F56" s="39"/>
    </row>
    <row r="57" spans="2:9" x14ac:dyDescent="0.25">
      <c r="B57" s="39"/>
      <c r="C57" s="39"/>
      <c r="D57" s="39"/>
      <c r="E57" s="39"/>
      <c r="F57" s="39"/>
    </row>
  </sheetData>
  <autoFilter ref="B11:H51" xr:uid="{869FE901-C64C-495F-ACD4-AC28F67749C2}"/>
  <mergeCells count="1">
    <mergeCell ref="B53:F5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N76"/>
  <sheetViews>
    <sheetView showGridLines="0" workbookViewId="0">
      <selection activeCell="J21" sqref="J21"/>
    </sheetView>
  </sheetViews>
  <sheetFormatPr baseColWidth="10" defaultRowHeight="15" x14ac:dyDescent="0.25"/>
  <cols>
    <col min="1" max="1" width="10.7109375" customWidth="1"/>
    <col min="2" max="2" width="27.7109375" bestFit="1" customWidth="1"/>
    <col min="3" max="3" width="36.7109375" customWidth="1"/>
    <col min="4" max="4" width="16.28515625" style="9" customWidth="1"/>
    <col min="5" max="5" width="16" style="9" customWidth="1"/>
  </cols>
  <sheetData>
    <row r="1" spans="2:14" x14ac:dyDescent="0.25">
      <c r="D1"/>
      <c r="E1"/>
    </row>
    <row r="2" spans="2:14" x14ac:dyDescent="0.25">
      <c r="D2"/>
      <c r="E2"/>
    </row>
    <row r="3" spans="2:14" x14ac:dyDescent="0.25">
      <c r="D3"/>
      <c r="E3"/>
    </row>
    <row r="4" spans="2:14" x14ac:dyDescent="0.25">
      <c r="D4"/>
      <c r="E4"/>
    </row>
    <row r="5" spans="2:14" x14ac:dyDescent="0.25">
      <c r="D5"/>
      <c r="E5"/>
    </row>
    <row r="6" spans="2:14" x14ac:dyDescent="0.25">
      <c r="H6" s="17"/>
      <c r="I6" s="17"/>
      <c r="J6" s="17"/>
      <c r="K6" s="17"/>
      <c r="L6" s="17"/>
      <c r="M6" s="17"/>
      <c r="N6" s="17"/>
    </row>
    <row r="7" spans="2:14" x14ac:dyDescent="0.25">
      <c r="B7" s="1" t="s">
        <v>286</v>
      </c>
      <c r="H7" s="17"/>
      <c r="I7" s="17"/>
      <c r="J7" s="17"/>
      <c r="K7" s="17"/>
      <c r="L7" s="17"/>
      <c r="M7" s="17"/>
      <c r="N7" s="17"/>
    </row>
    <row r="8" spans="2:14" x14ac:dyDescent="0.25">
      <c r="H8" s="17"/>
      <c r="I8" s="17"/>
      <c r="J8" s="17"/>
      <c r="K8" s="17"/>
      <c r="L8" s="17"/>
      <c r="M8" s="17"/>
      <c r="N8" s="17"/>
    </row>
    <row r="9" spans="2:14" x14ac:dyDescent="0.25">
      <c r="B9" t="s">
        <v>24</v>
      </c>
      <c r="C9" s="2">
        <f>+'PRS_EV Norte Grande'!C9</f>
        <v>43435</v>
      </c>
      <c r="H9" s="17"/>
      <c r="I9" s="17"/>
      <c r="J9" s="17"/>
      <c r="K9" s="17"/>
      <c r="L9" s="17"/>
      <c r="M9" s="17"/>
      <c r="N9" s="17"/>
    </row>
    <row r="10" spans="2:14" x14ac:dyDescent="0.25">
      <c r="H10" s="17"/>
      <c r="I10" s="17"/>
      <c r="J10" s="17"/>
      <c r="K10" s="17"/>
      <c r="L10" s="17"/>
      <c r="M10" s="17"/>
      <c r="N10" s="17"/>
    </row>
    <row r="11" spans="2:14" ht="45" x14ac:dyDescent="0.25">
      <c r="B11" s="10" t="s">
        <v>148</v>
      </c>
      <c r="C11" s="11" t="s">
        <v>149</v>
      </c>
      <c r="D11" s="11" t="s">
        <v>150</v>
      </c>
      <c r="E11" s="11" t="s">
        <v>151</v>
      </c>
      <c r="F11" s="19"/>
      <c r="G11" s="19"/>
      <c r="H11" s="17"/>
      <c r="I11" s="17"/>
      <c r="J11" s="17"/>
      <c r="K11" s="17"/>
      <c r="L11" s="17"/>
      <c r="M11" s="17"/>
      <c r="N11" s="17"/>
    </row>
    <row r="12" spans="2:14" x14ac:dyDescent="0.25">
      <c r="B12" s="4" t="s">
        <v>152</v>
      </c>
      <c r="C12" s="16" t="s">
        <v>153</v>
      </c>
      <c r="D12" s="36">
        <v>0</v>
      </c>
      <c r="E12" s="36">
        <v>0</v>
      </c>
      <c r="F12" s="17"/>
      <c r="G12" s="20"/>
    </row>
    <row r="13" spans="2:14" x14ac:dyDescent="0.25">
      <c r="B13" s="4" t="s">
        <v>154</v>
      </c>
      <c r="C13" s="16" t="s">
        <v>155</v>
      </c>
      <c r="D13" s="36">
        <v>0</v>
      </c>
      <c r="E13" s="36">
        <v>0</v>
      </c>
      <c r="F13" s="17"/>
      <c r="G13" s="17"/>
    </row>
    <row r="14" spans="2:14" x14ac:dyDescent="0.25">
      <c r="B14" s="4" t="s">
        <v>156</v>
      </c>
      <c r="C14" s="16" t="s">
        <v>157</v>
      </c>
      <c r="D14" s="36">
        <v>0</v>
      </c>
      <c r="E14" s="36">
        <v>0</v>
      </c>
      <c r="F14" s="17"/>
      <c r="G14" s="17"/>
    </row>
    <row r="15" spans="2:14" x14ac:dyDescent="0.25">
      <c r="B15" s="4" t="s">
        <v>156</v>
      </c>
      <c r="C15" s="16" t="s">
        <v>158</v>
      </c>
      <c r="D15" s="36">
        <v>0</v>
      </c>
      <c r="E15" s="36">
        <v>0</v>
      </c>
      <c r="F15" s="17"/>
      <c r="G15" s="17"/>
    </row>
    <row r="16" spans="2:14" x14ac:dyDescent="0.25">
      <c r="B16" s="4" t="s">
        <v>159</v>
      </c>
      <c r="C16" s="16" t="s">
        <v>160</v>
      </c>
      <c r="D16" s="36">
        <v>0</v>
      </c>
      <c r="E16" s="36">
        <v>0</v>
      </c>
      <c r="F16" s="17"/>
      <c r="G16" s="17"/>
    </row>
    <row r="17" spans="2:7" x14ac:dyDescent="0.25">
      <c r="B17" s="4" t="s">
        <v>161</v>
      </c>
      <c r="C17" s="16" t="s">
        <v>162</v>
      </c>
      <c r="D17" s="36">
        <v>0</v>
      </c>
      <c r="E17" s="36">
        <v>0</v>
      </c>
      <c r="F17" s="17"/>
      <c r="G17" s="17"/>
    </row>
    <row r="18" spans="2:7" x14ac:dyDescent="0.25">
      <c r="B18" s="4" t="s">
        <v>161</v>
      </c>
      <c r="C18" s="16" t="s">
        <v>163</v>
      </c>
      <c r="D18" s="36">
        <v>0</v>
      </c>
      <c r="E18" s="36">
        <v>0</v>
      </c>
    </row>
    <row r="19" spans="2:7" x14ac:dyDescent="0.25">
      <c r="B19" s="4" t="s">
        <v>161</v>
      </c>
      <c r="C19" s="16" t="s">
        <v>164</v>
      </c>
      <c r="D19" s="36">
        <v>0</v>
      </c>
      <c r="E19" s="36">
        <v>0</v>
      </c>
    </row>
    <row r="20" spans="2:7" x14ac:dyDescent="0.25">
      <c r="B20" s="4" t="s">
        <v>161</v>
      </c>
      <c r="C20" s="16" t="s">
        <v>165</v>
      </c>
      <c r="D20" s="36">
        <v>0</v>
      </c>
      <c r="E20" s="36">
        <v>0</v>
      </c>
    </row>
    <row r="21" spans="2:7" x14ac:dyDescent="0.25">
      <c r="B21" s="4" t="s">
        <v>159</v>
      </c>
      <c r="C21" s="16" t="s">
        <v>166</v>
      </c>
      <c r="D21" s="36">
        <v>0</v>
      </c>
      <c r="E21" s="36">
        <v>0</v>
      </c>
    </row>
    <row r="22" spans="2:7" x14ac:dyDescent="0.25">
      <c r="B22" s="4" t="s">
        <v>159</v>
      </c>
      <c r="C22" s="16" t="s">
        <v>167</v>
      </c>
      <c r="D22" s="36">
        <v>0</v>
      </c>
      <c r="E22" s="36">
        <v>0</v>
      </c>
    </row>
    <row r="23" spans="2:7" x14ac:dyDescent="0.25">
      <c r="B23" s="4" t="s">
        <v>168</v>
      </c>
      <c r="C23" s="16" t="s">
        <v>169</v>
      </c>
      <c r="D23" s="36">
        <v>0</v>
      </c>
      <c r="E23" s="36">
        <v>0</v>
      </c>
    </row>
    <row r="24" spans="2:7" x14ac:dyDescent="0.25">
      <c r="B24" s="4" t="s">
        <v>170</v>
      </c>
      <c r="C24" s="16" t="s">
        <v>171</v>
      </c>
      <c r="D24" s="36">
        <v>0</v>
      </c>
      <c r="E24" s="36">
        <v>0</v>
      </c>
    </row>
    <row r="25" spans="2:7" x14ac:dyDescent="0.25">
      <c r="B25" s="4" t="s">
        <v>170</v>
      </c>
      <c r="C25" s="16" t="s">
        <v>172</v>
      </c>
      <c r="D25" s="36">
        <v>0</v>
      </c>
      <c r="E25" s="36">
        <v>0</v>
      </c>
    </row>
    <row r="26" spans="2:7" x14ac:dyDescent="0.25">
      <c r="B26" s="4" t="s">
        <v>170</v>
      </c>
      <c r="C26" s="16" t="s">
        <v>290</v>
      </c>
      <c r="D26" s="36">
        <v>0</v>
      </c>
      <c r="E26" s="36">
        <v>0</v>
      </c>
    </row>
    <row r="27" spans="2:7" x14ac:dyDescent="0.25">
      <c r="B27" s="4" t="s">
        <v>170</v>
      </c>
      <c r="C27" s="16" t="s">
        <v>291</v>
      </c>
      <c r="D27" s="36">
        <v>0</v>
      </c>
      <c r="E27" s="36">
        <v>0</v>
      </c>
    </row>
    <row r="28" spans="2:7" x14ac:dyDescent="0.25">
      <c r="B28" s="4" t="s">
        <v>173</v>
      </c>
      <c r="C28" s="16" t="s">
        <v>174</v>
      </c>
      <c r="D28" s="36">
        <v>0</v>
      </c>
      <c r="E28" s="36">
        <v>0</v>
      </c>
    </row>
    <row r="29" spans="2:7" x14ac:dyDescent="0.25">
      <c r="B29" s="4" t="s">
        <v>175</v>
      </c>
      <c r="C29" s="16" t="s">
        <v>176</v>
      </c>
      <c r="D29" s="36">
        <v>0</v>
      </c>
      <c r="E29" s="36">
        <v>0</v>
      </c>
    </row>
    <row r="30" spans="2:7" x14ac:dyDescent="0.25">
      <c r="B30" s="4" t="s">
        <v>175</v>
      </c>
      <c r="C30" s="16" t="s">
        <v>177</v>
      </c>
      <c r="D30" s="36">
        <v>0</v>
      </c>
      <c r="E30" s="36">
        <v>0</v>
      </c>
    </row>
    <row r="31" spans="2:7" x14ac:dyDescent="0.25">
      <c r="B31" s="4" t="s">
        <v>178</v>
      </c>
      <c r="C31" s="16" t="s">
        <v>179</v>
      </c>
      <c r="D31" s="36">
        <v>0</v>
      </c>
      <c r="E31" s="36">
        <v>0</v>
      </c>
    </row>
    <row r="32" spans="2:7" x14ac:dyDescent="0.25">
      <c r="B32" s="4" t="s">
        <v>180</v>
      </c>
      <c r="C32" s="16" t="s">
        <v>181</v>
      </c>
      <c r="D32" s="36">
        <v>0</v>
      </c>
      <c r="E32" s="36">
        <v>0</v>
      </c>
    </row>
    <row r="33" spans="2:5" x14ac:dyDescent="0.25">
      <c r="B33" s="4" t="s">
        <v>182</v>
      </c>
      <c r="C33" s="16" t="s">
        <v>292</v>
      </c>
      <c r="D33" s="36">
        <v>0</v>
      </c>
      <c r="E33" s="36">
        <v>0</v>
      </c>
    </row>
    <row r="34" spans="2:5" x14ac:dyDescent="0.25">
      <c r="B34" s="4" t="s">
        <v>183</v>
      </c>
      <c r="C34" s="16" t="s">
        <v>184</v>
      </c>
      <c r="D34" s="36">
        <v>0</v>
      </c>
      <c r="E34" s="36">
        <v>0</v>
      </c>
    </row>
    <row r="35" spans="2:5" x14ac:dyDescent="0.25">
      <c r="B35" s="4" t="s">
        <v>185</v>
      </c>
      <c r="C35" s="16" t="s">
        <v>186</v>
      </c>
      <c r="D35" s="36">
        <v>0</v>
      </c>
      <c r="E35" s="36">
        <v>0</v>
      </c>
    </row>
    <row r="36" spans="2:5" x14ac:dyDescent="0.25">
      <c r="B36" s="4" t="s">
        <v>187</v>
      </c>
      <c r="C36" s="16" t="s">
        <v>188</v>
      </c>
      <c r="D36" s="36">
        <v>0</v>
      </c>
      <c r="E36" s="36">
        <v>0</v>
      </c>
    </row>
    <row r="37" spans="2:5" x14ac:dyDescent="0.25">
      <c r="B37" s="4" t="s">
        <v>189</v>
      </c>
      <c r="C37" s="16" t="s">
        <v>190</v>
      </c>
      <c r="D37" s="36">
        <v>0</v>
      </c>
      <c r="E37" s="36">
        <v>0</v>
      </c>
    </row>
    <row r="38" spans="2:5" x14ac:dyDescent="0.25">
      <c r="B38" s="4" t="s">
        <v>191</v>
      </c>
      <c r="C38" s="16" t="s">
        <v>192</v>
      </c>
      <c r="D38" s="36">
        <v>0</v>
      </c>
      <c r="E38" s="36">
        <v>0</v>
      </c>
    </row>
    <row r="39" spans="2:5" x14ac:dyDescent="0.25">
      <c r="B39" s="4" t="s">
        <v>193</v>
      </c>
      <c r="C39" s="16" t="s">
        <v>194</v>
      </c>
      <c r="D39" s="36">
        <v>0</v>
      </c>
      <c r="E39" s="36">
        <v>0</v>
      </c>
    </row>
    <row r="40" spans="2:5" x14ac:dyDescent="0.25">
      <c r="B40" s="4" t="s">
        <v>195</v>
      </c>
      <c r="C40" s="16" t="s">
        <v>196</v>
      </c>
      <c r="D40" s="36">
        <v>0</v>
      </c>
      <c r="E40" s="36">
        <v>0</v>
      </c>
    </row>
    <row r="41" spans="2:5" x14ac:dyDescent="0.25">
      <c r="B41" s="4" t="s">
        <v>197</v>
      </c>
      <c r="C41" s="16" t="s">
        <v>198</v>
      </c>
      <c r="D41" s="36">
        <v>0</v>
      </c>
      <c r="E41" s="36">
        <v>0</v>
      </c>
    </row>
    <row r="42" spans="2:5" x14ac:dyDescent="0.25">
      <c r="B42" s="4" t="s">
        <v>199</v>
      </c>
      <c r="C42" s="16" t="s">
        <v>200</v>
      </c>
      <c r="D42" s="36">
        <v>0</v>
      </c>
      <c r="E42" s="36">
        <v>0</v>
      </c>
    </row>
    <row r="43" spans="2:5" x14ac:dyDescent="0.25">
      <c r="B43" s="4" t="s">
        <v>201</v>
      </c>
      <c r="C43" s="16" t="s">
        <v>202</v>
      </c>
      <c r="D43" s="36">
        <v>0</v>
      </c>
      <c r="E43" s="36">
        <v>0</v>
      </c>
    </row>
    <row r="44" spans="2:5" x14ac:dyDescent="0.25">
      <c r="B44" s="4" t="s">
        <v>203</v>
      </c>
      <c r="C44" s="16" t="s">
        <v>204</v>
      </c>
      <c r="D44" s="36">
        <v>0</v>
      </c>
      <c r="E44" s="36">
        <v>0</v>
      </c>
    </row>
    <row r="45" spans="2:5" x14ac:dyDescent="0.25">
      <c r="B45" s="4" t="s">
        <v>203</v>
      </c>
      <c r="C45" s="16" t="s">
        <v>205</v>
      </c>
      <c r="D45" s="36">
        <v>0</v>
      </c>
      <c r="E45" s="36">
        <v>0</v>
      </c>
    </row>
    <row r="46" spans="2:5" x14ac:dyDescent="0.25">
      <c r="B46" s="4" t="s">
        <v>203</v>
      </c>
      <c r="C46" s="16" t="s">
        <v>206</v>
      </c>
      <c r="D46" s="36">
        <v>0</v>
      </c>
      <c r="E46" s="36">
        <v>0</v>
      </c>
    </row>
    <row r="47" spans="2:5" x14ac:dyDescent="0.25">
      <c r="B47" s="4" t="s">
        <v>203</v>
      </c>
      <c r="C47" s="16" t="s">
        <v>207</v>
      </c>
      <c r="D47" s="36">
        <v>0</v>
      </c>
      <c r="E47" s="36">
        <v>0</v>
      </c>
    </row>
    <row r="48" spans="2:5" x14ac:dyDescent="0.25">
      <c r="B48" s="4" t="s">
        <v>201</v>
      </c>
      <c r="C48" s="16" t="s">
        <v>208</v>
      </c>
      <c r="D48" s="36">
        <v>0</v>
      </c>
      <c r="E48" s="36">
        <v>0</v>
      </c>
    </row>
    <row r="49" spans="2:5" x14ac:dyDescent="0.25">
      <c r="B49" s="4" t="s">
        <v>201</v>
      </c>
      <c r="C49" s="16" t="s">
        <v>209</v>
      </c>
      <c r="D49" s="36">
        <v>0</v>
      </c>
      <c r="E49" s="36">
        <v>0</v>
      </c>
    </row>
    <row r="50" spans="2:5" x14ac:dyDescent="0.25">
      <c r="B50" s="4" t="s">
        <v>201</v>
      </c>
      <c r="C50" s="16" t="s">
        <v>210</v>
      </c>
      <c r="D50" s="36">
        <v>0</v>
      </c>
      <c r="E50" s="36">
        <v>0</v>
      </c>
    </row>
    <row r="51" spans="2:5" x14ac:dyDescent="0.25">
      <c r="B51" s="4" t="s">
        <v>201</v>
      </c>
      <c r="C51" s="16" t="s">
        <v>211</v>
      </c>
      <c r="D51" s="36">
        <v>0</v>
      </c>
      <c r="E51" s="36">
        <v>0</v>
      </c>
    </row>
    <row r="52" spans="2:5" x14ac:dyDescent="0.25">
      <c r="B52" s="4" t="s">
        <v>201</v>
      </c>
      <c r="C52" s="16" t="s">
        <v>212</v>
      </c>
      <c r="D52" s="36">
        <v>0</v>
      </c>
      <c r="E52" s="36">
        <v>0</v>
      </c>
    </row>
    <row r="53" spans="2:5" x14ac:dyDescent="0.25">
      <c r="B53" s="4" t="s">
        <v>201</v>
      </c>
      <c r="C53" s="16" t="s">
        <v>213</v>
      </c>
      <c r="D53" s="36">
        <v>0</v>
      </c>
      <c r="E53" s="36">
        <v>0</v>
      </c>
    </row>
    <row r="54" spans="2:5" x14ac:dyDescent="0.25">
      <c r="B54" s="4" t="s">
        <v>201</v>
      </c>
      <c r="C54" s="16" t="s">
        <v>214</v>
      </c>
      <c r="D54" s="36">
        <v>0</v>
      </c>
      <c r="E54" s="36">
        <v>0</v>
      </c>
    </row>
    <row r="55" spans="2:5" x14ac:dyDescent="0.25">
      <c r="B55" s="4" t="s">
        <v>201</v>
      </c>
      <c r="C55" s="16" t="s">
        <v>215</v>
      </c>
      <c r="D55" s="36">
        <v>0</v>
      </c>
      <c r="E55" s="36">
        <v>0</v>
      </c>
    </row>
    <row r="56" spans="2:5" x14ac:dyDescent="0.25">
      <c r="B56" s="4" t="s">
        <v>201</v>
      </c>
      <c r="C56" s="16" t="s">
        <v>216</v>
      </c>
      <c r="D56" s="36">
        <v>0</v>
      </c>
      <c r="E56" s="36">
        <v>0</v>
      </c>
    </row>
    <row r="57" spans="2:5" x14ac:dyDescent="0.25">
      <c r="B57" s="4" t="s">
        <v>201</v>
      </c>
      <c r="C57" s="16" t="s">
        <v>217</v>
      </c>
      <c r="D57" s="36">
        <v>0</v>
      </c>
      <c r="E57" s="36">
        <v>0</v>
      </c>
    </row>
    <row r="58" spans="2:5" x14ac:dyDescent="0.25">
      <c r="B58" s="4" t="s">
        <v>218</v>
      </c>
      <c r="C58" s="16" t="s">
        <v>219</v>
      </c>
      <c r="D58" s="36">
        <v>0</v>
      </c>
      <c r="E58" s="36">
        <v>0</v>
      </c>
    </row>
    <row r="59" spans="2:5" x14ac:dyDescent="0.25">
      <c r="B59" s="4" t="s">
        <v>220</v>
      </c>
      <c r="C59" s="16" t="s">
        <v>221</v>
      </c>
      <c r="D59" s="36">
        <v>0</v>
      </c>
      <c r="E59" s="36">
        <v>0</v>
      </c>
    </row>
    <row r="60" spans="2:5" x14ac:dyDescent="0.25">
      <c r="B60" s="4" t="s">
        <v>220</v>
      </c>
      <c r="C60" s="16" t="s">
        <v>222</v>
      </c>
      <c r="D60" s="36">
        <v>0</v>
      </c>
      <c r="E60" s="36">
        <v>0</v>
      </c>
    </row>
    <row r="61" spans="2:5" x14ac:dyDescent="0.25">
      <c r="B61" s="4" t="s">
        <v>220</v>
      </c>
      <c r="C61" s="16" t="s">
        <v>223</v>
      </c>
      <c r="D61" s="36">
        <v>0</v>
      </c>
      <c r="E61" s="36">
        <v>0</v>
      </c>
    </row>
    <row r="62" spans="2:5" x14ac:dyDescent="0.25">
      <c r="B62" s="4" t="s">
        <v>220</v>
      </c>
      <c r="C62" s="16" t="s">
        <v>224</v>
      </c>
      <c r="D62" s="36">
        <v>0</v>
      </c>
      <c r="E62" s="36">
        <v>0</v>
      </c>
    </row>
    <row r="63" spans="2:5" x14ac:dyDescent="0.25">
      <c r="B63" s="4" t="s">
        <v>225</v>
      </c>
      <c r="C63" s="16" t="s">
        <v>226</v>
      </c>
      <c r="D63" s="36">
        <v>0</v>
      </c>
      <c r="E63" s="36">
        <v>0</v>
      </c>
    </row>
    <row r="64" spans="2:5" x14ac:dyDescent="0.25">
      <c r="B64" s="4" t="s">
        <v>227</v>
      </c>
      <c r="C64" s="16" t="s">
        <v>228</v>
      </c>
      <c r="D64" s="36">
        <v>0</v>
      </c>
      <c r="E64" s="36">
        <v>0</v>
      </c>
    </row>
    <row r="65" spans="2:5" x14ac:dyDescent="0.25">
      <c r="B65" s="4" t="s">
        <v>229</v>
      </c>
      <c r="C65" s="4" t="s">
        <v>230</v>
      </c>
      <c r="D65" s="36">
        <v>0</v>
      </c>
      <c r="E65" s="36">
        <v>0</v>
      </c>
    </row>
    <row r="66" spans="2:5" x14ac:dyDescent="0.25">
      <c r="B66" s="4" t="s">
        <v>231</v>
      </c>
      <c r="C66" s="4" t="s">
        <v>232</v>
      </c>
      <c r="D66" s="36">
        <v>0</v>
      </c>
      <c r="E66" s="36">
        <v>0</v>
      </c>
    </row>
    <row r="67" spans="2:5" x14ac:dyDescent="0.25">
      <c r="B67" s="4" t="s">
        <v>233</v>
      </c>
      <c r="C67" s="4" t="s">
        <v>234</v>
      </c>
      <c r="D67" s="36">
        <v>0</v>
      </c>
      <c r="E67" s="36">
        <v>0</v>
      </c>
    </row>
    <row r="68" spans="2:5" x14ac:dyDescent="0.25">
      <c r="B68" s="4" t="s">
        <v>235</v>
      </c>
      <c r="C68" s="4" t="s">
        <v>236</v>
      </c>
      <c r="D68" s="36">
        <v>0</v>
      </c>
      <c r="E68" s="36">
        <v>0</v>
      </c>
    </row>
    <row r="69" spans="2:5" x14ac:dyDescent="0.25">
      <c r="B69" s="4" t="s">
        <v>237</v>
      </c>
      <c r="C69" s="4" t="s">
        <v>238</v>
      </c>
      <c r="D69" s="36">
        <v>0</v>
      </c>
      <c r="E69" s="36">
        <v>0</v>
      </c>
    </row>
    <row r="70" spans="2:5" x14ac:dyDescent="0.25">
      <c r="B70" s="4" t="s">
        <v>239</v>
      </c>
      <c r="C70" s="4" t="s">
        <v>240</v>
      </c>
      <c r="D70" s="36">
        <v>0</v>
      </c>
      <c r="E70" s="36">
        <v>0</v>
      </c>
    </row>
    <row r="71" spans="2:5" x14ac:dyDescent="0.25">
      <c r="B71" s="4" t="s">
        <v>241</v>
      </c>
      <c r="C71" s="4" t="s">
        <v>242</v>
      </c>
      <c r="D71" s="36">
        <v>0</v>
      </c>
      <c r="E71" s="36">
        <v>0</v>
      </c>
    </row>
    <row r="72" spans="2:5" x14ac:dyDescent="0.25">
      <c r="B72" s="4" t="s">
        <v>243</v>
      </c>
      <c r="C72" s="4" t="s">
        <v>244</v>
      </c>
      <c r="D72" s="36">
        <v>0</v>
      </c>
      <c r="E72" s="36">
        <v>0</v>
      </c>
    </row>
    <row r="73" spans="2:5" x14ac:dyDescent="0.25">
      <c r="B73" s="4" t="s">
        <v>245</v>
      </c>
      <c r="C73" s="4" t="s">
        <v>246</v>
      </c>
      <c r="D73" s="36">
        <v>0</v>
      </c>
      <c r="E73" s="36">
        <v>0</v>
      </c>
    </row>
    <row r="74" spans="2:5" x14ac:dyDescent="0.25">
      <c r="B74" s="4" t="s">
        <v>245</v>
      </c>
      <c r="C74" s="4" t="s">
        <v>247</v>
      </c>
      <c r="D74" s="36">
        <v>0</v>
      </c>
      <c r="E74" s="36">
        <v>0</v>
      </c>
    </row>
    <row r="75" spans="2:5" x14ac:dyDescent="0.25">
      <c r="B75" s="4" t="s">
        <v>245</v>
      </c>
      <c r="C75" s="4" t="s">
        <v>248</v>
      </c>
      <c r="D75" s="36">
        <v>0</v>
      </c>
      <c r="E75" s="36">
        <v>0</v>
      </c>
    </row>
    <row r="76" spans="2:5" x14ac:dyDescent="0.25">
      <c r="B76" s="4" t="s">
        <v>249</v>
      </c>
      <c r="C76" s="4" t="s">
        <v>250</v>
      </c>
      <c r="D76" s="36">
        <v>0</v>
      </c>
      <c r="E76" s="36">
        <v>0</v>
      </c>
    </row>
  </sheetData>
  <autoFilter ref="B11:E64" xr:uid="{00000000-0009-0000-0000-000005000000}">
    <sortState ref="B12:E64">
      <sortCondition ref="B11:B64"/>
    </sortState>
  </autoFilter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CPF Norte Grande</vt:lpstr>
      <vt:lpstr>CSF Norte Grande</vt:lpstr>
      <vt:lpstr>CT Norte Grande</vt:lpstr>
      <vt:lpstr>PRS_PA Norte Grande</vt:lpstr>
      <vt:lpstr>PRS_EV Norte Grande</vt:lpstr>
      <vt:lpstr>EDAC Norte Grande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Ricardo.Alvarado</dc:creator>
  <cp:lastModifiedBy>Ricardo Alvarado Verdugo</cp:lastModifiedBy>
  <dcterms:created xsi:type="dcterms:W3CDTF">2017-11-13T15:12:52Z</dcterms:created>
  <dcterms:modified xsi:type="dcterms:W3CDTF">2019-02-21T19:19:35Z</dcterms:modified>
</cp:coreProperties>
</file>